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020" windowHeight="1317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<sst xmlns="http://schemas.openxmlformats.org/spreadsheetml/2006/main" count="552" uniqueCount="192">
  <si>
    <t>PRZEDMIAR ROBÓT</t>
  </si>
  <si>
    <t>1. Drogi - I kolejność odśnieżania</t>
  </si>
  <si>
    <t>Przedmiar zamówienia</t>
  </si>
  <si>
    <t>Materiały uszarstniające  [kg]</t>
  </si>
  <si>
    <t>Nazwa ulicy</t>
  </si>
  <si>
    <t>Dzielnica/           Sołectwo</t>
  </si>
  <si>
    <t>Szer.       (mb)</t>
  </si>
  <si>
    <t>Dł. (mb)</t>
  </si>
  <si>
    <t>Pow.    (m2)</t>
  </si>
  <si>
    <t>Rodzaj                 nawierzch.</t>
  </si>
  <si>
    <t>RLM</t>
  </si>
  <si>
    <t>Sól    drogowa</t>
  </si>
  <si>
    <t>Kruszywo</t>
  </si>
  <si>
    <t>Mieszanka             Krusz./Sól</t>
  </si>
  <si>
    <t>16-go Stycznia</t>
  </si>
  <si>
    <t>Nowe Domy</t>
  </si>
  <si>
    <t>utwardz.</t>
  </si>
  <si>
    <t>Kubowicza</t>
  </si>
  <si>
    <t>Kubowicza LAS</t>
  </si>
  <si>
    <t>Bankowa</t>
  </si>
  <si>
    <t>Plac Konstytucji</t>
  </si>
  <si>
    <t>Sportowa</t>
  </si>
  <si>
    <t>Żeromskiego</t>
  </si>
  <si>
    <t>Cmentarna</t>
  </si>
  <si>
    <t>Blachownia</t>
  </si>
  <si>
    <t>1-go Maja</t>
  </si>
  <si>
    <t>Praga</t>
  </si>
  <si>
    <t>Miodowa</t>
  </si>
  <si>
    <t>Parkowa</t>
  </si>
  <si>
    <t>Starowiejska</t>
  </si>
  <si>
    <t>Brzózka</t>
  </si>
  <si>
    <t>Konopnickiej</t>
  </si>
  <si>
    <t>Ostrowy</t>
  </si>
  <si>
    <t>Miarki</t>
  </si>
  <si>
    <t>Wspólna</t>
  </si>
  <si>
    <t>Kościuszki (Bł-ki)</t>
  </si>
  <si>
    <t>Błaszczyki</t>
  </si>
  <si>
    <t>Grabowa</t>
  </si>
  <si>
    <t>Klonowa</t>
  </si>
  <si>
    <t>Leśna</t>
  </si>
  <si>
    <t>Cegielnia</t>
  </si>
  <si>
    <t>Wielkoborska</t>
  </si>
  <si>
    <t>Gorzelnia</t>
  </si>
  <si>
    <t>utwardz</t>
  </si>
  <si>
    <t>Strażacka</t>
  </si>
  <si>
    <t>Cisie</t>
  </si>
  <si>
    <t>Nowiny</t>
  </si>
  <si>
    <t>Wrzosowa</t>
  </si>
  <si>
    <t>Konradów</t>
  </si>
  <si>
    <t>Borówkowa</t>
  </si>
  <si>
    <t>Ogółem</t>
  </si>
  <si>
    <t>2. Pętle autobusowe - I kolejność odśnieżania</t>
  </si>
  <si>
    <t>Materiały uszarstniajace  [kg]</t>
  </si>
  <si>
    <t>St. Gorzelnia</t>
  </si>
  <si>
    <t>Długa</t>
  </si>
  <si>
    <t>Łojki</t>
  </si>
  <si>
    <t>Sosnowa</t>
  </si>
  <si>
    <t>Wręczycka</t>
  </si>
  <si>
    <t>Malice</t>
  </si>
  <si>
    <t>grunt.</t>
  </si>
  <si>
    <t>Kościuszki</t>
  </si>
  <si>
    <t>Ciśiańska</t>
  </si>
  <si>
    <t>3. Chodniki przewidziane do odśnieżania w I kolejności – (jednostronnie)</t>
  </si>
  <si>
    <t>Sienkiewicza</t>
  </si>
  <si>
    <t>Częstochowska</t>
  </si>
  <si>
    <t>str. 1</t>
  </si>
  <si>
    <t>4. Drogi osiedlowe i parkingi w I kolejności odśnieżania</t>
  </si>
  <si>
    <t>Oś. Sienkiewicza</t>
  </si>
  <si>
    <t>Oś. Bankowa</t>
  </si>
  <si>
    <t>Oś. Kubowicza</t>
  </si>
  <si>
    <t>Parking Urzędu</t>
  </si>
  <si>
    <t>Plac OSP</t>
  </si>
  <si>
    <t>Droga i plac USC</t>
  </si>
  <si>
    <t>Plac Wolności</t>
  </si>
  <si>
    <t>Parking policja</t>
  </si>
  <si>
    <t>Droga k. Ośrodka Zdrowia</t>
  </si>
  <si>
    <t>Oczyszczalnia</t>
  </si>
  <si>
    <t>5. Drogi w II kolejności odśnieżania.</t>
  </si>
  <si>
    <t>5.1. Drogi w II kolejności odśnieżania o nawierzchni asfaltowej.</t>
  </si>
  <si>
    <t>Akacjowa</t>
  </si>
  <si>
    <t>Olchowa</t>
  </si>
  <si>
    <t>Bukowa</t>
  </si>
  <si>
    <t>Dębowa</t>
  </si>
  <si>
    <t>Świerkowa</t>
  </si>
  <si>
    <t>Modrzewiowa</t>
  </si>
  <si>
    <t>Jodłowa</t>
  </si>
  <si>
    <t>Wczasowa</t>
  </si>
  <si>
    <t>Kazimierza Wielk.</t>
  </si>
  <si>
    <t>Ottonów</t>
  </si>
  <si>
    <t>Spokojna</t>
  </si>
  <si>
    <t>Dobra</t>
  </si>
  <si>
    <t>Odlewników</t>
  </si>
  <si>
    <t>Młyńska</t>
  </si>
  <si>
    <t>Biegańskiego</t>
  </si>
  <si>
    <t>Bema</t>
  </si>
  <si>
    <t>Dworcowa</t>
  </si>
  <si>
    <t>Wiśniowa</t>
  </si>
  <si>
    <t>Kręta</t>
  </si>
  <si>
    <t>Piękna</t>
  </si>
  <si>
    <t>Trzepizury</t>
  </si>
  <si>
    <t>Nadrzeczna</t>
  </si>
  <si>
    <t>Gać</t>
  </si>
  <si>
    <t>Wierzbowa</t>
  </si>
  <si>
    <t>Dąbrówka</t>
  </si>
  <si>
    <t>Myśliwska</t>
  </si>
  <si>
    <t>Podlaska</t>
  </si>
  <si>
    <t>Kopalniana</t>
  </si>
  <si>
    <t>Piastów</t>
  </si>
  <si>
    <t>Zielona</t>
  </si>
  <si>
    <t>Ogrodowa</t>
  </si>
  <si>
    <t>Sadowa</t>
  </si>
  <si>
    <t>Marynarska</t>
  </si>
  <si>
    <t>Wyrazów</t>
  </si>
  <si>
    <t>Łąkowa</t>
  </si>
  <si>
    <t>Prosta</t>
  </si>
  <si>
    <t>Krzywa</t>
  </si>
  <si>
    <t>Malicka</t>
  </si>
  <si>
    <t>Bociania</t>
  </si>
  <si>
    <t>Sowia</t>
  </si>
  <si>
    <t>Tartakowa</t>
  </si>
  <si>
    <t>Wronia</t>
  </si>
  <si>
    <t>Żurawia</t>
  </si>
  <si>
    <t>Krucza</t>
  </si>
  <si>
    <t>Narcyzowa</t>
  </si>
  <si>
    <t>Różana</t>
  </si>
  <si>
    <t>Cisowa</t>
  </si>
  <si>
    <t>Kalinowa</t>
  </si>
  <si>
    <t>Nowowiejska</t>
  </si>
  <si>
    <t>Górnicza</t>
  </si>
  <si>
    <t>Prusa</t>
  </si>
  <si>
    <t>Chrobrego</t>
  </si>
  <si>
    <t>C – Skłodowskiej</t>
  </si>
  <si>
    <t>Handlowa</t>
  </si>
  <si>
    <t>Księżycowa</t>
  </si>
  <si>
    <t>Partyzantów</t>
  </si>
  <si>
    <t>Wąska</t>
  </si>
  <si>
    <t>Gołębia</t>
  </si>
  <si>
    <t>Krótka</t>
  </si>
  <si>
    <t>Polna</t>
  </si>
  <si>
    <t>Słoneczna</t>
  </si>
  <si>
    <t>Rolnicza</t>
  </si>
  <si>
    <t>Wojska Polskiego</t>
  </si>
  <si>
    <t>Żwirki i Wigury</t>
  </si>
  <si>
    <t>Przechodnia</t>
  </si>
  <si>
    <t>Kawowa</t>
  </si>
  <si>
    <t>Gwiezdna</t>
  </si>
  <si>
    <t>Mickiewicza</t>
  </si>
  <si>
    <t>Mała</t>
  </si>
  <si>
    <t>Pogodna</t>
  </si>
  <si>
    <t>Powstańców</t>
  </si>
  <si>
    <t>Brzozowa</t>
  </si>
  <si>
    <t>Bystra</t>
  </si>
  <si>
    <t>Złota</t>
  </si>
  <si>
    <t>Graniczna</t>
  </si>
  <si>
    <t>Swojska</t>
  </si>
  <si>
    <t>Wesoła</t>
  </si>
  <si>
    <t>Konopnickiej c.d.</t>
  </si>
  <si>
    <t>Nowa Droga</t>
  </si>
  <si>
    <t>Soł. Cisie</t>
  </si>
  <si>
    <t>Herbska</t>
  </si>
  <si>
    <t>Miła</t>
  </si>
  <si>
    <t>Mostowa</t>
  </si>
  <si>
    <t>Mokra</t>
  </si>
  <si>
    <t>Wyścigowa</t>
  </si>
  <si>
    <t>Nowa</t>
  </si>
  <si>
    <t>Przelotowa</t>
  </si>
  <si>
    <t>6. Drogi w III kolejności odśnieżania - Odśnieżane warunkowo</t>
  </si>
  <si>
    <t>Prosta c.d.</t>
  </si>
  <si>
    <t>Sadowa c.d.</t>
  </si>
  <si>
    <t>Garaże Kubowicza</t>
  </si>
  <si>
    <t>Nadrzeczna bocz.</t>
  </si>
  <si>
    <t>Częstochowska - 4szt. Boczne</t>
  </si>
  <si>
    <t>ul. Dąbrówka                    2 boczne</t>
  </si>
  <si>
    <t>Malica boczne</t>
  </si>
  <si>
    <t>Polna przedłużenie</t>
  </si>
  <si>
    <t>Soł. Łojki</t>
  </si>
  <si>
    <t>Zielona - boczna</t>
  </si>
  <si>
    <t>Konradów objazd</t>
  </si>
  <si>
    <t>Polna 3szt boczne drogi</t>
  </si>
  <si>
    <t>PODSUMOWANIE (poz. 1 do poz. 6)</t>
  </si>
  <si>
    <t>Dł. (km)</t>
  </si>
  <si>
    <t>I Kat. Odśnieżania (drogi, chodniki, place)</t>
  </si>
  <si>
    <t>II Kat. Odśnieżania (drogi)</t>
  </si>
  <si>
    <t>III Kat. Odśnieżania (warunkowo)</t>
  </si>
  <si>
    <t>-</t>
  </si>
  <si>
    <t>Jagodowa</t>
  </si>
  <si>
    <t>Załącznik Nr 10 do SIWZ</t>
  </si>
  <si>
    <r>
      <t>Lp</t>
    </r>
    <r>
      <rPr>
        <sz val="10"/>
        <rFont val="Arial"/>
        <family val="2"/>
      </rPr>
      <t>.</t>
    </r>
  </si>
  <si>
    <t>str. 2</t>
  </si>
  <si>
    <t>str. 3</t>
  </si>
  <si>
    <t>str. 4</t>
  </si>
  <si>
    <t>ZP.271.7.2015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</si>
</sst>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"/>
  </numFmts>
  <fonts count="28">
    <font>
      <sz val="10"/>
      <name val="Arial"/>
      <family val="0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9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9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21" borderId="4" applyNumberFormat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4" fillId="20" borderId="1" applyNumberFormat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3" borderId="0" applyNumberFormat="0" applyBorder="0" applyAlignment="0" applyProtection="0"/>
  </cellStyleXfs>
  <cellXfs count="277">
    <xf numFmtId="0" fontId="0" fillId="0" borderId="0" xfId="0" applyAlignment="1">
      <alignment/>
    </xf>
    <xf numFmtId="0" fontId="1" fillId="0" borderId="0" xfId="44" applyFont="1">
      <alignment/>
      <protection/>
    </xf>
    <xf numFmtId="0" fontId="3" fillId="0" borderId="0" xfId="44" applyFont="1">
      <alignment/>
      <protection/>
    </xf>
    <xf numFmtId="0" fontId="4" fillId="0" borderId="0" xfId="44" applyFont="1" applyFill="1" applyBorder="1" applyAlignment="1">
      <alignment horizontal="center" vertical="center" textRotation="180" wrapText="1"/>
      <protection/>
    </xf>
    <xf numFmtId="3" fontId="1" fillId="0" borderId="0" xfId="44" applyNumberFormat="1" applyFont="1">
      <alignment/>
      <protection/>
    </xf>
    <xf numFmtId="0" fontId="1" fillId="0" borderId="0" xfId="44" applyFont="1" applyBorder="1">
      <alignment/>
      <protection/>
    </xf>
    <xf numFmtId="0" fontId="21" fillId="0" borderId="0" xfId="44" applyFont="1">
      <alignment/>
      <protection/>
    </xf>
    <xf numFmtId="0" fontId="0" fillId="0" borderId="0" xfId="44" applyFont="1">
      <alignment/>
      <protection/>
    </xf>
    <xf numFmtId="0" fontId="22" fillId="0" borderId="10" xfId="44" applyFont="1" applyBorder="1" applyAlignment="1">
      <alignment horizontal="center" vertical="center" wrapText="1"/>
      <protection/>
    </xf>
    <xf numFmtId="0" fontId="22" fillId="0" borderId="11" xfId="44" applyFont="1" applyBorder="1" applyAlignment="1">
      <alignment horizontal="center" vertical="center" wrapText="1"/>
      <protection/>
    </xf>
    <xf numFmtId="0" fontId="22" fillId="0" borderId="12" xfId="44" applyFont="1" applyBorder="1" applyAlignment="1">
      <alignment horizontal="center" vertical="center" textRotation="180" wrapText="1"/>
      <protection/>
    </xf>
    <xf numFmtId="0" fontId="0" fillId="0" borderId="13" xfId="44" applyFont="1" applyFill="1" applyBorder="1" applyAlignment="1">
      <alignment horizontal="center" vertical="center"/>
      <protection/>
    </xf>
    <xf numFmtId="0" fontId="21" fillId="0" borderId="14" xfId="44" applyFont="1" applyFill="1" applyBorder="1" applyAlignment="1">
      <alignment horizontal="left" vertical="center" wrapText="1"/>
      <protection/>
    </xf>
    <xf numFmtId="0" fontId="0" fillId="0" borderId="15" xfId="44" applyFont="1" applyFill="1" applyBorder="1" applyAlignment="1">
      <alignment horizontal="left" vertical="center"/>
      <protection/>
    </xf>
    <xf numFmtId="164" fontId="21" fillId="0" borderId="15" xfId="44" applyNumberFormat="1" applyFont="1" applyFill="1" applyBorder="1" applyAlignment="1">
      <alignment horizontal="right" vertical="center" wrapText="1"/>
      <protection/>
    </xf>
    <xf numFmtId="3" fontId="21" fillId="0" borderId="15" xfId="44" applyNumberFormat="1" applyFont="1" applyFill="1" applyBorder="1" applyAlignment="1">
      <alignment horizontal="right" vertical="center" wrapText="1"/>
      <protection/>
    </xf>
    <xf numFmtId="0" fontId="21" fillId="0" borderId="15" xfId="44" applyNumberFormat="1" applyFont="1" applyFill="1" applyBorder="1" applyAlignment="1">
      <alignment horizontal="center" vertical="center" wrapText="1"/>
      <protection/>
    </xf>
    <xf numFmtId="3" fontId="21" fillId="0" borderId="16" xfId="44" applyNumberFormat="1" applyFont="1" applyFill="1" applyBorder="1" applyAlignment="1">
      <alignment horizontal="right" vertical="center" wrapText="1"/>
      <protection/>
    </xf>
    <xf numFmtId="3" fontId="21" fillId="0" borderId="17" xfId="44" applyNumberFormat="1" applyFont="1" applyFill="1" applyBorder="1" applyAlignment="1">
      <alignment horizontal="right" vertical="center" wrapText="1"/>
      <protection/>
    </xf>
    <xf numFmtId="3" fontId="21" fillId="0" borderId="18" xfId="44" applyNumberFormat="1" applyFont="1" applyFill="1" applyBorder="1" applyAlignment="1">
      <alignment horizontal="right" vertical="center" wrapText="1"/>
      <protection/>
    </xf>
    <xf numFmtId="3" fontId="21" fillId="0" borderId="19" xfId="44" applyNumberFormat="1" applyFont="1" applyFill="1" applyBorder="1" applyAlignment="1">
      <alignment horizontal="right" vertical="center" wrapText="1"/>
      <protection/>
    </xf>
    <xf numFmtId="0" fontId="0" fillId="0" borderId="20" xfId="44" applyFont="1" applyFill="1" applyBorder="1" applyAlignment="1">
      <alignment horizontal="center" vertical="center"/>
      <protection/>
    </xf>
    <xf numFmtId="0" fontId="21" fillId="0" borderId="21" xfId="44" applyFont="1" applyFill="1" applyBorder="1" applyAlignment="1">
      <alignment horizontal="left" vertical="center" wrapText="1"/>
      <protection/>
    </xf>
    <xf numFmtId="0" fontId="0" fillId="0" borderId="22" xfId="44" applyFont="1" applyFill="1" applyBorder="1" applyAlignment="1">
      <alignment horizontal="left" vertical="center"/>
      <protection/>
    </xf>
    <xf numFmtId="164" fontId="21" fillId="0" borderId="22" xfId="44" applyNumberFormat="1" applyFont="1" applyFill="1" applyBorder="1" applyAlignment="1">
      <alignment horizontal="right" vertical="center" wrapText="1"/>
      <protection/>
    </xf>
    <xf numFmtId="3" fontId="21" fillId="0" borderId="22" xfId="44" applyNumberFormat="1" applyFont="1" applyFill="1" applyBorder="1" applyAlignment="1">
      <alignment horizontal="right" vertical="center" wrapText="1"/>
      <protection/>
    </xf>
    <xf numFmtId="0" fontId="21" fillId="0" borderId="22" xfId="44" applyNumberFormat="1" applyFont="1" applyFill="1" applyBorder="1" applyAlignment="1">
      <alignment horizontal="center" vertical="center" wrapText="1"/>
      <protection/>
    </xf>
    <xf numFmtId="3" fontId="21" fillId="0" borderId="23" xfId="44" applyNumberFormat="1" applyFont="1" applyFill="1" applyBorder="1" applyAlignment="1">
      <alignment horizontal="right" vertical="center" wrapText="1"/>
      <protection/>
    </xf>
    <xf numFmtId="3" fontId="21" fillId="0" borderId="24" xfId="44" applyNumberFormat="1" applyFont="1" applyFill="1" applyBorder="1" applyAlignment="1">
      <alignment horizontal="right" vertical="center" wrapText="1"/>
      <protection/>
    </xf>
    <xf numFmtId="3" fontId="21" fillId="0" borderId="25" xfId="44" applyNumberFormat="1" applyFont="1" applyFill="1" applyBorder="1" applyAlignment="1">
      <alignment horizontal="right" vertical="center" wrapText="1"/>
      <protection/>
    </xf>
    <xf numFmtId="3" fontId="21" fillId="0" borderId="26" xfId="44" applyNumberFormat="1" applyFont="1" applyFill="1" applyBorder="1" applyAlignment="1">
      <alignment horizontal="right" vertical="center" wrapText="1"/>
      <protection/>
    </xf>
    <xf numFmtId="3" fontId="21" fillId="0" borderId="27" xfId="44" applyNumberFormat="1" applyFont="1" applyFill="1" applyBorder="1" applyAlignment="1">
      <alignment horizontal="right" vertical="center" wrapText="1"/>
      <protection/>
    </xf>
    <xf numFmtId="0" fontId="0" fillId="0" borderId="28" xfId="44" applyFont="1" applyFill="1" applyBorder="1" applyAlignment="1">
      <alignment horizontal="center" vertical="center"/>
      <protection/>
    </xf>
    <xf numFmtId="0" fontId="21" fillId="0" borderId="29" xfId="44" applyFont="1" applyFill="1" applyBorder="1" applyAlignment="1">
      <alignment horizontal="left" vertical="center" wrapText="1"/>
      <protection/>
    </xf>
    <xf numFmtId="0" fontId="0" fillId="0" borderId="30" xfId="44" applyFont="1" applyFill="1" applyBorder="1" applyAlignment="1">
      <alignment horizontal="left" vertical="center"/>
      <protection/>
    </xf>
    <xf numFmtId="164" fontId="21" fillId="0" borderId="30" xfId="44" applyNumberFormat="1" applyFont="1" applyFill="1" applyBorder="1" applyAlignment="1">
      <alignment horizontal="right" vertical="center" wrapText="1"/>
      <protection/>
    </xf>
    <xf numFmtId="3" fontId="21" fillId="0" borderId="30" xfId="44" applyNumberFormat="1" applyFont="1" applyFill="1" applyBorder="1" applyAlignment="1">
      <alignment horizontal="right" vertical="center" wrapText="1"/>
      <protection/>
    </xf>
    <xf numFmtId="0" fontId="21" fillId="0" borderId="30" xfId="44" applyNumberFormat="1" applyFont="1" applyFill="1" applyBorder="1" applyAlignment="1">
      <alignment horizontal="center" vertical="center" wrapText="1"/>
      <protection/>
    </xf>
    <xf numFmtId="3" fontId="21" fillId="0" borderId="31" xfId="44" applyNumberFormat="1" applyFont="1" applyFill="1" applyBorder="1" applyAlignment="1">
      <alignment horizontal="right" vertical="center" wrapText="1"/>
      <protection/>
    </xf>
    <xf numFmtId="3" fontId="21" fillId="0" borderId="32" xfId="44" applyNumberFormat="1" applyFont="1" applyFill="1" applyBorder="1" applyAlignment="1">
      <alignment horizontal="right" vertical="center" wrapText="1"/>
      <protection/>
    </xf>
    <xf numFmtId="3" fontId="21" fillId="0" borderId="33" xfId="44" applyNumberFormat="1" applyFont="1" applyFill="1" applyBorder="1" applyAlignment="1">
      <alignment horizontal="right" vertical="center" wrapText="1"/>
      <protection/>
    </xf>
    <xf numFmtId="3" fontId="21" fillId="0" borderId="34" xfId="44" applyNumberFormat="1" applyFont="1" applyFill="1" applyBorder="1" applyAlignment="1">
      <alignment horizontal="right" vertical="center" wrapText="1"/>
      <protection/>
    </xf>
    <xf numFmtId="0" fontId="0" fillId="0" borderId="0" xfId="44" applyFont="1" applyFill="1">
      <alignment/>
      <protection/>
    </xf>
    <xf numFmtId="0" fontId="23" fillId="0" borderId="35" xfId="44" applyFont="1" applyFill="1" applyBorder="1" applyAlignment="1">
      <alignment horizontal="right" vertical="center" wrapText="1"/>
      <protection/>
    </xf>
    <xf numFmtId="0" fontId="23" fillId="0" borderId="0" xfId="44" applyFont="1" applyFill="1" applyBorder="1" applyAlignment="1">
      <alignment horizontal="left" vertical="center" wrapText="1"/>
      <protection/>
    </xf>
    <xf numFmtId="0" fontId="23" fillId="0" borderId="0" xfId="44" applyFont="1" applyFill="1" applyBorder="1" applyAlignment="1">
      <alignment horizontal="right" vertical="center" wrapText="1"/>
      <protection/>
    </xf>
    <xf numFmtId="3" fontId="23" fillId="0" borderId="36" xfId="44" applyNumberFormat="1" applyFont="1" applyFill="1" applyBorder="1" applyAlignment="1">
      <alignment horizontal="right" vertical="center" wrapText="1"/>
      <protection/>
    </xf>
    <xf numFmtId="3" fontId="23" fillId="0" borderId="37" xfId="44" applyNumberFormat="1" applyFont="1" applyFill="1" applyBorder="1" applyAlignment="1">
      <alignment horizontal="right" vertical="center" wrapText="1"/>
      <protection/>
    </xf>
    <xf numFmtId="3" fontId="23" fillId="0" borderId="38" xfId="44" applyNumberFormat="1" applyFont="1" applyFill="1" applyBorder="1" applyAlignment="1">
      <alignment horizontal="right" vertical="center" wrapText="1"/>
      <protection/>
    </xf>
    <xf numFmtId="0" fontId="0" fillId="0" borderId="39" xfId="44" applyFont="1" applyFill="1" applyBorder="1" applyAlignment="1">
      <alignment horizontal="center" vertical="center"/>
      <protection/>
    </xf>
    <xf numFmtId="0" fontId="0" fillId="0" borderId="40" xfId="44" applyFont="1" applyBorder="1" applyAlignment="1">
      <alignment horizontal="left" vertical="center"/>
      <protection/>
    </xf>
    <xf numFmtId="0" fontId="0" fillId="0" borderId="18" xfId="44" applyFont="1" applyFill="1" applyBorder="1" applyAlignment="1">
      <alignment horizontal="left" vertical="center" wrapText="1"/>
      <protection/>
    </xf>
    <xf numFmtId="164" fontId="0" fillId="0" borderId="18" xfId="44" applyNumberFormat="1" applyFont="1" applyFill="1" applyBorder="1" applyAlignment="1">
      <alignment horizontal="right" vertical="center"/>
      <protection/>
    </xf>
    <xf numFmtId="0" fontId="0" fillId="0" borderId="18" xfId="44" applyNumberFormat="1" applyFont="1" applyFill="1" applyBorder="1" applyAlignment="1">
      <alignment horizontal="right" vertical="center" wrapText="1"/>
      <protection/>
    </xf>
    <xf numFmtId="0" fontId="0" fillId="0" borderId="18" xfId="44" applyNumberFormat="1" applyFont="1" applyFill="1" applyBorder="1" applyAlignment="1">
      <alignment horizontal="center" vertical="top" wrapText="1"/>
      <protection/>
    </xf>
    <xf numFmtId="0" fontId="0" fillId="0" borderId="19" xfId="44" applyNumberFormat="1" applyFont="1" applyFill="1" applyBorder="1" applyAlignment="1">
      <alignment vertical="top" wrapText="1"/>
      <protection/>
    </xf>
    <xf numFmtId="1" fontId="21" fillId="0" borderId="40" xfId="44" applyNumberFormat="1" applyFont="1" applyFill="1" applyBorder="1" applyAlignment="1">
      <alignment horizontal="right" vertical="center" wrapText="1"/>
      <protection/>
    </xf>
    <xf numFmtId="1" fontId="21" fillId="0" borderId="18" xfId="44" applyNumberFormat="1" applyFont="1" applyFill="1" applyBorder="1" applyAlignment="1">
      <alignment horizontal="right" vertical="center" wrapText="1"/>
      <protection/>
    </xf>
    <xf numFmtId="1" fontId="21" fillId="0" borderId="19" xfId="44" applyNumberFormat="1" applyFont="1" applyFill="1" applyBorder="1" applyAlignment="1">
      <alignment horizontal="right" vertical="center" wrapText="1"/>
      <protection/>
    </xf>
    <xf numFmtId="0" fontId="0" fillId="0" borderId="41" xfId="44" applyFont="1" applyFill="1" applyBorder="1" applyAlignment="1">
      <alignment horizontal="center" vertical="center"/>
      <protection/>
    </xf>
    <xf numFmtId="0" fontId="0" fillId="0" borderId="42" xfId="44" applyFont="1" applyBorder="1" applyAlignment="1">
      <alignment horizontal="left" vertical="center"/>
      <protection/>
    </xf>
    <xf numFmtId="0" fontId="0" fillId="0" borderId="25" xfId="44" applyFont="1" applyFill="1" applyBorder="1" applyAlignment="1">
      <alignment horizontal="left" vertical="center" wrapText="1"/>
      <protection/>
    </xf>
    <xf numFmtId="164" fontId="0" fillId="0" borderId="25" xfId="44" applyNumberFormat="1" applyFont="1" applyFill="1" applyBorder="1" applyAlignment="1">
      <alignment horizontal="right" vertical="center"/>
      <protection/>
    </xf>
    <xf numFmtId="0" fontId="0" fillId="0" borderId="43" xfId="44" applyNumberFormat="1" applyFont="1" applyFill="1" applyBorder="1" applyAlignment="1">
      <alignment horizontal="right" vertical="center" wrapText="1"/>
      <protection/>
    </xf>
    <xf numFmtId="0" fontId="0" fillId="0" borderId="25" xfId="44" applyNumberFormat="1" applyFont="1" applyFill="1" applyBorder="1" applyAlignment="1">
      <alignment horizontal="center" vertical="top" wrapText="1"/>
      <protection/>
    </xf>
    <xf numFmtId="0" fontId="0" fillId="0" borderId="26" xfId="44" applyNumberFormat="1" applyFont="1" applyFill="1" applyBorder="1" applyAlignment="1">
      <alignment vertical="top" wrapText="1"/>
      <protection/>
    </xf>
    <xf numFmtId="1" fontId="21" fillId="0" borderId="42" xfId="44" applyNumberFormat="1" applyFont="1" applyFill="1" applyBorder="1" applyAlignment="1">
      <alignment horizontal="right" vertical="center" wrapText="1"/>
      <protection/>
    </xf>
    <xf numFmtId="1" fontId="21" fillId="0" borderId="25" xfId="44" applyNumberFormat="1" applyFont="1" applyFill="1" applyBorder="1" applyAlignment="1">
      <alignment horizontal="right" vertical="center" wrapText="1"/>
      <protection/>
    </xf>
    <xf numFmtId="1" fontId="21" fillId="0" borderId="26" xfId="44" applyNumberFormat="1" applyFont="1" applyFill="1" applyBorder="1" applyAlignment="1">
      <alignment horizontal="right" vertical="center" wrapText="1"/>
      <protection/>
    </xf>
    <xf numFmtId="0" fontId="0" fillId="0" borderId="44" xfId="44" applyFont="1" applyFill="1" applyBorder="1" applyAlignment="1">
      <alignment horizontal="center" vertical="center"/>
      <protection/>
    </xf>
    <xf numFmtId="0" fontId="0" fillId="0" borderId="45" xfId="44" applyFont="1" applyBorder="1" applyAlignment="1">
      <alignment horizontal="left" vertical="center"/>
      <protection/>
    </xf>
    <xf numFmtId="0" fontId="0" fillId="0" borderId="33" xfId="44" applyFont="1" applyFill="1" applyBorder="1" applyAlignment="1">
      <alignment horizontal="left" vertical="center" wrapText="1"/>
      <protection/>
    </xf>
    <xf numFmtId="164" fontId="0" fillId="0" borderId="33" xfId="44" applyNumberFormat="1" applyFont="1" applyFill="1" applyBorder="1" applyAlignment="1">
      <alignment horizontal="right" vertical="center"/>
      <protection/>
    </xf>
    <xf numFmtId="0" fontId="0" fillId="0" borderId="46" xfId="44" applyNumberFormat="1" applyFont="1" applyFill="1" applyBorder="1" applyAlignment="1">
      <alignment horizontal="right" vertical="center" wrapText="1"/>
      <protection/>
    </xf>
    <xf numFmtId="0" fontId="0" fillId="0" borderId="33" xfId="44" applyNumberFormat="1" applyFont="1" applyFill="1" applyBorder="1" applyAlignment="1">
      <alignment horizontal="center" vertical="top" wrapText="1"/>
      <protection/>
    </xf>
    <xf numFmtId="0" fontId="0" fillId="0" borderId="34" xfId="44" applyNumberFormat="1" applyFont="1" applyFill="1" applyBorder="1" applyAlignment="1">
      <alignment vertical="top" wrapText="1"/>
      <protection/>
    </xf>
    <xf numFmtId="1" fontId="21" fillId="0" borderId="45" xfId="44" applyNumberFormat="1" applyFont="1" applyFill="1" applyBorder="1" applyAlignment="1">
      <alignment horizontal="right" vertical="center" wrapText="1"/>
      <protection/>
    </xf>
    <xf numFmtId="1" fontId="21" fillId="0" borderId="33" xfId="44" applyNumberFormat="1" applyFont="1" applyFill="1" applyBorder="1" applyAlignment="1">
      <alignment horizontal="right" vertical="center" wrapText="1"/>
      <protection/>
    </xf>
    <xf numFmtId="1" fontId="21" fillId="0" borderId="34" xfId="44" applyNumberFormat="1" applyFont="1" applyFill="1" applyBorder="1" applyAlignment="1">
      <alignment horizontal="right" vertical="center" wrapText="1"/>
      <protection/>
    </xf>
    <xf numFmtId="0" fontId="22" fillId="0" borderId="0" xfId="44" applyFont="1" applyFill="1" applyBorder="1" applyAlignment="1">
      <alignment horizontal="right" vertical="center"/>
      <protection/>
    </xf>
    <xf numFmtId="3" fontId="22" fillId="0" borderId="36" xfId="44" applyNumberFormat="1" applyFont="1" applyFill="1" applyBorder="1" applyAlignment="1">
      <alignment horizontal="right" vertical="center"/>
      <protection/>
    </xf>
    <xf numFmtId="3" fontId="22" fillId="0" borderId="37" xfId="44" applyNumberFormat="1" applyFont="1" applyFill="1" applyBorder="1" applyAlignment="1">
      <alignment horizontal="right" vertical="center"/>
      <protection/>
    </xf>
    <xf numFmtId="3" fontId="22" fillId="0" borderId="38" xfId="44" applyNumberFormat="1" applyFont="1" applyFill="1" applyBorder="1" applyAlignment="1">
      <alignment horizontal="right" vertical="center"/>
      <protection/>
    </xf>
    <xf numFmtId="0" fontId="0" fillId="0" borderId="47" xfId="44" applyFont="1" applyFill="1" applyBorder="1" applyAlignment="1">
      <alignment horizontal="center" vertical="center"/>
      <protection/>
    </xf>
    <xf numFmtId="0" fontId="0" fillId="0" borderId="14" xfId="44" applyFont="1" applyFill="1" applyBorder="1" applyAlignment="1">
      <alignment horizontal="left" vertical="center" wrapText="1"/>
      <protection/>
    </xf>
    <xf numFmtId="164" fontId="0" fillId="0" borderId="15" xfId="44" applyNumberFormat="1" applyFont="1" applyFill="1" applyBorder="1" applyAlignment="1">
      <alignment horizontal="right" vertical="center"/>
      <protection/>
    </xf>
    <xf numFmtId="3" fontId="0" fillId="0" borderId="15" xfId="44" applyNumberFormat="1" applyFont="1" applyFill="1" applyBorder="1" applyAlignment="1">
      <alignment horizontal="right" vertical="center" wrapText="1"/>
      <protection/>
    </xf>
    <xf numFmtId="0" fontId="0" fillId="0" borderId="15" xfId="44" applyNumberFormat="1" applyFont="1" applyFill="1" applyBorder="1" applyAlignment="1">
      <alignment horizontal="center" vertical="center" wrapText="1"/>
      <protection/>
    </xf>
    <xf numFmtId="0" fontId="0" fillId="0" borderId="16" xfId="44" applyNumberFormat="1" applyFont="1" applyFill="1" applyBorder="1" applyAlignment="1">
      <alignment horizontal="right" vertical="center" wrapText="1"/>
      <protection/>
    </xf>
    <xf numFmtId="1" fontId="21" fillId="0" borderId="48" xfId="44" applyNumberFormat="1" applyFont="1" applyFill="1" applyBorder="1" applyAlignment="1">
      <alignment horizontal="right" vertical="center" wrapText="1"/>
      <protection/>
    </xf>
    <xf numFmtId="1" fontId="21" fillId="0" borderId="43" xfId="44" applyNumberFormat="1" applyFont="1" applyFill="1" applyBorder="1" applyAlignment="1">
      <alignment horizontal="right" vertical="center" wrapText="1"/>
      <protection/>
    </xf>
    <xf numFmtId="1" fontId="21" fillId="0" borderId="49" xfId="44" applyNumberFormat="1" applyFont="1" applyFill="1" applyBorder="1" applyAlignment="1">
      <alignment horizontal="right" vertical="center" wrapText="1"/>
      <protection/>
    </xf>
    <xf numFmtId="0" fontId="0" fillId="0" borderId="21" xfId="44" applyFont="1" applyFill="1" applyBorder="1" applyAlignment="1">
      <alignment horizontal="left" vertical="center" wrapText="1"/>
      <protection/>
    </xf>
    <xf numFmtId="164" fontId="0" fillId="0" borderId="22" xfId="44" applyNumberFormat="1" applyFont="1" applyFill="1" applyBorder="1" applyAlignment="1">
      <alignment horizontal="right" vertical="center"/>
      <protection/>
    </xf>
    <xf numFmtId="3" fontId="0" fillId="0" borderId="22" xfId="44" applyNumberFormat="1" applyFont="1" applyFill="1" applyBorder="1" applyAlignment="1">
      <alignment horizontal="right" vertical="center" wrapText="1"/>
      <protection/>
    </xf>
    <xf numFmtId="0" fontId="0" fillId="0" borderId="22" xfId="44" applyNumberFormat="1" applyFont="1" applyFill="1" applyBorder="1" applyAlignment="1">
      <alignment horizontal="center" vertical="center" wrapText="1"/>
      <protection/>
    </xf>
    <xf numFmtId="0" fontId="0" fillId="0" borderId="23" xfId="44" applyNumberFormat="1" applyFont="1" applyFill="1" applyBorder="1" applyAlignment="1">
      <alignment horizontal="right" vertical="center" wrapText="1"/>
      <protection/>
    </xf>
    <xf numFmtId="1" fontId="21" fillId="0" borderId="24" xfId="44" applyNumberFormat="1" applyFont="1" applyFill="1" applyBorder="1" applyAlignment="1">
      <alignment horizontal="right" vertical="center" wrapText="1"/>
      <protection/>
    </xf>
    <xf numFmtId="1" fontId="21" fillId="0" borderId="50" xfId="44" applyNumberFormat="1" applyFont="1" applyFill="1" applyBorder="1" applyAlignment="1">
      <alignment horizontal="right" vertical="center" wrapText="1"/>
      <protection/>
    </xf>
    <xf numFmtId="0" fontId="21" fillId="0" borderId="44" xfId="44" applyFont="1" applyBorder="1" applyAlignment="1">
      <alignment horizontal="center" vertical="center"/>
      <protection/>
    </xf>
    <xf numFmtId="0" fontId="21" fillId="0" borderId="29" xfId="44" applyFont="1" applyBorder="1" applyAlignment="1">
      <alignment horizontal="left" vertical="center" wrapText="1"/>
      <protection/>
    </xf>
    <xf numFmtId="0" fontId="21" fillId="0" borderId="30" xfId="44" applyFont="1" applyBorder="1" applyAlignment="1">
      <alignment horizontal="left" vertical="center" wrapText="1"/>
      <protection/>
    </xf>
    <xf numFmtId="164" fontId="21" fillId="0" borderId="30" xfId="44" applyNumberFormat="1" applyFont="1" applyBorder="1" applyAlignment="1">
      <alignment horizontal="right" vertical="center" wrapText="1"/>
      <protection/>
    </xf>
    <xf numFmtId="3" fontId="21" fillId="0" borderId="30" xfId="44" applyNumberFormat="1" applyFont="1" applyBorder="1" applyAlignment="1">
      <alignment horizontal="right" vertical="center" wrapText="1"/>
      <protection/>
    </xf>
    <xf numFmtId="3" fontId="0" fillId="0" borderId="30" xfId="44" applyNumberFormat="1" applyFont="1" applyFill="1" applyBorder="1" applyAlignment="1">
      <alignment horizontal="right" vertical="center" wrapText="1"/>
      <protection/>
    </xf>
    <xf numFmtId="0" fontId="21" fillId="0" borderId="30" xfId="44" applyNumberFormat="1" applyFont="1" applyBorder="1" applyAlignment="1">
      <alignment horizontal="center" vertical="center" wrapText="1"/>
      <protection/>
    </xf>
    <xf numFmtId="0" fontId="21" fillId="0" borderId="31" xfId="44" applyNumberFormat="1" applyFont="1" applyBorder="1" applyAlignment="1">
      <alignment horizontal="right" vertical="center" wrapText="1"/>
      <protection/>
    </xf>
    <xf numFmtId="0" fontId="21" fillId="0" borderId="0" xfId="44" applyFont="1" applyFill="1" applyBorder="1" applyAlignment="1">
      <alignment horizontal="left" vertical="center" wrapText="1"/>
      <protection/>
    </xf>
    <xf numFmtId="0" fontId="21" fillId="0" borderId="0" xfId="44" applyFont="1" applyFill="1" applyBorder="1" applyAlignment="1">
      <alignment horizontal="right" vertical="center" wrapText="1"/>
      <protection/>
    </xf>
    <xf numFmtId="1" fontId="23" fillId="0" borderId="51" xfId="44" applyNumberFormat="1" applyFont="1" applyFill="1" applyBorder="1" applyAlignment="1">
      <alignment horizontal="right" vertical="center" wrapText="1"/>
      <protection/>
    </xf>
    <xf numFmtId="1" fontId="23" fillId="0" borderId="52" xfId="44" applyNumberFormat="1" applyFont="1" applyFill="1" applyBorder="1" applyAlignment="1">
      <alignment horizontal="right" vertical="center" wrapText="1"/>
      <protection/>
    </xf>
    <xf numFmtId="1" fontId="23" fillId="0" borderId="53" xfId="44" applyNumberFormat="1" applyFont="1" applyFill="1" applyBorder="1" applyAlignment="1">
      <alignment horizontal="right" vertical="center" wrapText="1"/>
      <protection/>
    </xf>
    <xf numFmtId="0" fontId="0" fillId="0" borderId="0" xfId="44" applyFont="1" applyAlignment="1">
      <alignment horizontal="left" vertical="center"/>
      <protection/>
    </xf>
    <xf numFmtId="2" fontId="23" fillId="0" borderId="0" xfId="44" applyNumberFormat="1" applyFont="1" applyFill="1" applyBorder="1" applyAlignment="1">
      <alignment horizontal="right" vertical="center" wrapText="1"/>
      <protection/>
    </xf>
    <xf numFmtId="0" fontId="22" fillId="0" borderId="54" xfId="44" applyFont="1" applyBorder="1" applyAlignment="1">
      <alignment horizontal="center" vertical="center" wrapText="1"/>
      <protection/>
    </xf>
    <xf numFmtId="0" fontId="21" fillId="0" borderId="13" xfId="44" applyFont="1" applyBorder="1" applyAlignment="1">
      <alignment horizontal="center" vertical="center"/>
      <protection/>
    </xf>
    <xf numFmtId="0" fontId="21" fillId="0" borderId="14" xfId="44" applyFont="1" applyBorder="1" applyAlignment="1">
      <alignment horizontal="left" vertical="center" wrapText="1"/>
      <protection/>
    </xf>
    <xf numFmtId="0" fontId="21" fillId="0" borderId="15" xfId="44" applyFont="1" applyBorder="1" applyAlignment="1">
      <alignment horizontal="left" vertical="center" wrapText="1"/>
      <protection/>
    </xf>
    <xf numFmtId="164" fontId="21" fillId="0" borderId="15" xfId="44" applyNumberFormat="1" applyFont="1" applyBorder="1" applyAlignment="1">
      <alignment horizontal="right" vertical="center" wrapText="1"/>
      <protection/>
    </xf>
    <xf numFmtId="0" fontId="21" fillId="0" borderId="15" xfId="44" applyNumberFormat="1" applyFont="1" applyBorder="1" applyAlignment="1">
      <alignment horizontal="right" vertical="center" wrapText="1"/>
      <protection/>
    </xf>
    <xf numFmtId="0" fontId="21" fillId="0" borderId="15" xfId="44" applyNumberFormat="1" applyFont="1" applyBorder="1" applyAlignment="1">
      <alignment horizontal="center" vertical="center" wrapText="1"/>
      <protection/>
    </xf>
    <xf numFmtId="0" fontId="21" fillId="0" borderId="16" xfId="44" applyNumberFormat="1" applyFont="1" applyBorder="1" applyAlignment="1">
      <alignment horizontal="right" vertical="center" wrapText="1"/>
      <protection/>
    </xf>
    <xf numFmtId="1" fontId="21" fillId="0" borderId="55" xfId="44" applyNumberFormat="1" applyFont="1" applyFill="1" applyBorder="1" applyAlignment="1">
      <alignment horizontal="right" vertical="center" wrapText="1"/>
      <protection/>
    </xf>
    <xf numFmtId="1" fontId="21" fillId="0" borderId="15" xfId="44" applyNumberFormat="1" applyFont="1" applyFill="1" applyBorder="1" applyAlignment="1">
      <alignment horizontal="right" vertical="center" wrapText="1"/>
      <protection/>
    </xf>
    <xf numFmtId="1" fontId="21" fillId="0" borderId="16" xfId="44" applyNumberFormat="1" applyFont="1" applyFill="1" applyBorder="1" applyAlignment="1">
      <alignment horizontal="right" vertical="center" wrapText="1"/>
      <protection/>
    </xf>
    <xf numFmtId="0" fontId="21" fillId="0" borderId="20" xfId="44" applyFont="1" applyBorder="1" applyAlignment="1">
      <alignment horizontal="center" vertical="center"/>
      <protection/>
    </xf>
    <xf numFmtId="0" fontId="21" fillId="0" borderId="21" xfId="44" applyFont="1" applyBorder="1" applyAlignment="1">
      <alignment horizontal="left" vertical="center" wrapText="1"/>
      <protection/>
    </xf>
    <xf numFmtId="0" fontId="21" fillId="0" borderId="22" xfId="44" applyFont="1" applyBorder="1" applyAlignment="1">
      <alignment horizontal="left" vertical="center" wrapText="1"/>
      <protection/>
    </xf>
    <xf numFmtId="164" fontId="21" fillId="0" borderId="22" xfId="44" applyNumberFormat="1" applyFont="1" applyBorder="1" applyAlignment="1">
      <alignment horizontal="right" vertical="center" wrapText="1"/>
      <protection/>
    </xf>
    <xf numFmtId="0" fontId="21" fillId="0" borderId="22" xfId="44" applyNumberFormat="1" applyFont="1" applyBorder="1" applyAlignment="1">
      <alignment horizontal="right" vertical="center" wrapText="1"/>
      <protection/>
    </xf>
    <xf numFmtId="0" fontId="21" fillId="0" borderId="22" xfId="44" applyNumberFormat="1" applyFont="1" applyBorder="1" applyAlignment="1">
      <alignment horizontal="center" vertical="center" wrapText="1"/>
      <protection/>
    </xf>
    <xf numFmtId="0" fontId="21" fillId="0" borderId="23" xfId="44" applyNumberFormat="1" applyFont="1" applyBorder="1" applyAlignment="1">
      <alignment horizontal="right" vertical="center" wrapText="1"/>
      <protection/>
    </xf>
    <xf numFmtId="1" fontId="21" fillId="0" borderId="27" xfId="44" applyNumberFormat="1" applyFont="1" applyFill="1" applyBorder="1" applyAlignment="1">
      <alignment horizontal="right" vertical="center" wrapText="1"/>
      <protection/>
    </xf>
    <xf numFmtId="1" fontId="21" fillId="0" borderId="22" xfId="44" applyNumberFormat="1" applyFont="1" applyFill="1" applyBorder="1" applyAlignment="1">
      <alignment horizontal="right" vertical="center" wrapText="1"/>
      <protection/>
    </xf>
    <xf numFmtId="1" fontId="21" fillId="0" borderId="23" xfId="44" applyNumberFormat="1" applyFont="1" applyFill="1" applyBorder="1" applyAlignment="1">
      <alignment horizontal="right" vertical="center" wrapText="1"/>
      <protection/>
    </xf>
    <xf numFmtId="0" fontId="0" fillId="0" borderId="21" xfId="44" applyFont="1" applyBorder="1" applyAlignment="1">
      <alignment horizontal="left" vertical="center" wrapText="1"/>
      <protection/>
    </xf>
    <xf numFmtId="164" fontId="0" fillId="0" borderId="22" xfId="44" applyNumberFormat="1" applyFont="1" applyBorder="1" applyAlignment="1">
      <alignment horizontal="right" vertical="center"/>
      <protection/>
    </xf>
    <xf numFmtId="0" fontId="0" fillId="0" borderId="22" xfId="44" applyNumberFormat="1" applyFont="1" applyFill="1" applyBorder="1" applyAlignment="1">
      <alignment horizontal="right" vertical="center" wrapText="1"/>
      <protection/>
    </xf>
    <xf numFmtId="0" fontId="0" fillId="0" borderId="22" xfId="44" applyNumberFormat="1" applyFont="1" applyBorder="1" applyAlignment="1">
      <alignment horizontal="center" vertical="center" wrapText="1"/>
      <protection/>
    </xf>
    <xf numFmtId="0" fontId="0" fillId="0" borderId="23" xfId="44" applyNumberFormat="1" applyFont="1" applyBorder="1" applyAlignment="1">
      <alignment horizontal="right" vertical="center" wrapText="1"/>
      <protection/>
    </xf>
    <xf numFmtId="0" fontId="21" fillId="0" borderId="22" xfId="44" applyNumberFormat="1" applyFont="1" applyFill="1" applyBorder="1" applyAlignment="1">
      <alignment horizontal="right" vertical="center" wrapText="1"/>
      <protection/>
    </xf>
    <xf numFmtId="0" fontId="21" fillId="0" borderId="23" xfId="44" applyNumberFormat="1" applyFont="1" applyFill="1" applyBorder="1" applyAlignment="1">
      <alignment horizontal="right" vertical="center" wrapText="1"/>
      <protection/>
    </xf>
    <xf numFmtId="164" fontId="21" fillId="0" borderId="30" xfId="44" applyNumberFormat="1" applyFont="1" applyBorder="1" applyAlignment="1">
      <alignment horizontal="right" vertical="center"/>
      <protection/>
    </xf>
    <xf numFmtId="0" fontId="21" fillId="0" borderId="30" xfId="44" applyNumberFormat="1" applyFont="1" applyBorder="1" applyAlignment="1">
      <alignment horizontal="right" vertical="center" wrapText="1"/>
      <protection/>
    </xf>
    <xf numFmtId="1" fontId="21" fillId="0" borderId="56" xfId="44" applyNumberFormat="1" applyFont="1" applyFill="1" applyBorder="1" applyAlignment="1">
      <alignment horizontal="right" vertical="center" wrapText="1"/>
      <protection/>
    </xf>
    <xf numFmtId="1" fontId="21" fillId="0" borderId="30" xfId="44" applyNumberFormat="1" applyFont="1" applyFill="1" applyBorder="1" applyAlignment="1">
      <alignment horizontal="right" vertical="center" wrapText="1"/>
      <protection/>
    </xf>
    <xf numFmtId="1" fontId="21" fillId="0" borderId="31" xfId="44" applyNumberFormat="1" applyFont="1" applyFill="1" applyBorder="1" applyAlignment="1">
      <alignment horizontal="right" vertical="center" wrapText="1"/>
      <protection/>
    </xf>
    <xf numFmtId="0" fontId="21" fillId="0" borderId="0" xfId="44" applyFont="1" applyFill="1" applyBorder="1" applyAlignment="1">
      <alignment vertical="top" wrapText="1"/>
      <protection/>
    </xf>
    <xf numFmtId="0" fontId="0" fillId="0" borderId="13" xfId="44" applyFont="1" applyBorder="1" applyAlignment="1">
      <alignment horizontal="center" vertical="center"/>
      <protection/>
    </xf>
    <xf numFmtId="3" fontId="21" fillId="0" borderId="55" xfId="44" applyNumberFormat="1" applyFont="1" applyFill="1" applyBorder="1" applyAlignment="1">
      <alignment horizontal="right" vertical="center" wrapText="1"/>
      <protection/>
    </xf>
    <xf numFmtId="0" fontId="0" fillId="0" borderId="20" xfId="44" applyFont="1" applyBorder="1" applyAlignment="1">
      <alignment horizontal="center" vertical="center"/>
      <protection/>
    </xf>
    <xf numFmtId="3" fontId="0" fillId="0" borderId="23" xfId="44" applyNumberFormat="1" applyFont="1" applyFill="1" applyBorder="1" applyAlignment="1">
      <alignment horizontal="right" vertical="center" wrapText="1"/>
      <protection/>
    </xf>
    <xf numFmtId="0" fontId="0" fillId="24" borderId="21" xfId="44" applyFont="1" applyFill="1" applyBorder="1" applyAlignment="1">
      <alignment horizontal="left" vertical="center" wrapText="1"/>
      <protection/>
    </xf>
    <xf numFmtId="0" fontId="21" fillId="0" borderId="22" xfId="44" applyFont="1" applyFill="1" applyBorder="1" applyAlignment="1">
      <alignment horizontal="left" vertical="center"/>
      <protection/>
    </xf>
    <xf numFmtId="0" fontId="21" fillId="0" borderId="22" xfId="44" applyFont="1" applyFill="1" applyBorder="1" applyAlignment="1">
      <alignment horizontal="left" vertical="center" wrapText="1"/>
      <protection/>
    </xf>
    <xf numFmtId="164" fontId="0" fillId="0" borderId="22" xfId="44" applyNumberFormat="1" applyFont="1" applyFill="1" applyBorder="1" applyAlignment="1">
      <alignment horizontal="right" vertical="center" wrapText="1"/>
      <protection/>
    </xf>
    <xf numFmtId="0" fontId="21" fillId="0" borderId="0" xfId="44" applyFont="1" applyBorder="1">
      <alignment/>
      <protection/>
    </xf>
    <xf numFmtId="3" fontId="21" fillId="0" borderId="56" xfId="44" applyNumberFormat="1" applyFont="1" applyFill="1" applyBorder="1" applyAlignment="1">
      <alignment horizontal="right" vertical="center" wrapText="1"/>
      <protection/>
    </xf>
    <xf numFmtId="0" fontId="0" fillId="0" borderId="22" xfId="44" applyFont="1" applyFill="1" applyBorder="1" applyAlignment="1">
      <alignment horizontal="left" vertical="center" wrapText="1"/>
      <protection/>
    </xf>
    <xf numFmtId="3" fontId="21" fillId="0" borderId="22" xfId="44" applyNumberFormat="1" applyFont="1" applyBorder="1" applyAlignment="1">
      <alignment horizontal="right" vertical="center" wrapText="1"/>
      <protection/>
    </xf>
    <xf numFmtId="3" fontId="21" fillId="0" borderId="23" xfId="44" applyNumberFormat="1" applyFont="1" applyBorder="1" applyAlignment="1">
      <alignment horizontal="right" vertical="center" wrapText="1"/>
      <protection/>
    </xf>
    <xf numFmtId="3" fontId="21" fillId="0" borderId="57" xfId="44" applyNumberFormat="1" applyFont="1" applyFill="1" applyBorder="1" applyAlignment="1">
      <alignment horizontal="right" vertical="center" wrapText="1"/>
      <protection/>
    </xf>
    <xf numFmtId="3" fontId="21" fillId="0" borderId="58" xfId="44" applyNumberFormat="1" applyFont="1" applyFill="1" applyBorder="1" applyAlignment="1">
      <alignment horizontal="right" vertical="center" wrapText="1"/>
      <protection/>
    </xf>
    <xf numFmtId="3" fontId="21" fillId="0" borderId="59" xfId="44" applyNumberFormat="1" applyFont="1" applyFill="1" applyBorder="1" applyAlignment="1">
      <alignment horizontal="right" vertical="center" wrapText="1"/>
      <protection/>
    </xf>
    <xf numFmtId="0" fontId="23" fillId="0" borderId="0" xfId="44" applyFont="1" applyFill="1" applyBorder="1" applyAlignment="1">
      <alignment vertical="top" wrapText="1"/>
      <protection/>
    </xf>
    <xf numFmtId="0" fontId="23" fillId="0" borderId="0" xfId="44" applyNumberFormat="1" applyFont="1" applyFill="1" applyBorder="1" applyAlignment="1">
      <alignment vertical="top" wrapText="1"/>
      <protection/>
    </xf>
    <xf numFmtId="0" fontId="23" fillId="0" borderId="0" xfId="44" applyNumberFormat="1" applyFont="1" applyFill="1" applyBorder="1" applyAlignment="1">
      <alignment horizontal="right" vertical="top" wrapText="1"/>
      <protection/>
    </xf>
    <xf numFmtId="2" fontId="23" fillId="0" borderId="0" xfId="44" applyNumberFormat="1" applyFont="1" applyFill="1" applyBorder="1" applyAlignment="1">
      <alignment vertical="top" wrapText="1"/>
      <protection/>
    </xf>
    <xf numFmtId="3" fontId="21" fillId="0" borderId="15" xfId="44" applyNumberFormat="1" applyFont="1" applyBorder="1" applyAlignment="1">
      <alignment horizontal="right" vertical="center" wrapText="1"/>
      <protection/>
    </xf>
    <xf numFmtId="164" fontId="21" fillId="0" borderId="22" xfId="44" applyNumberFormat="1" applyFont="1" applyBorder="1" applyAlignment="1">
      <alignment horizontal="right" vertical="center"/>
      <protection/>
    </xf>
    <xf numFmtId="164" fontId="0" fillId="0" borderId="22" xfId="44" applyNumberFormat="1" applyFont="1" applyBorder="1" applyAlignment="1">
      <alignment horizontal="right" vertical="center" wrapText="1"/>
      <protection/>
    </xf>
    <xf numFmtId="3" fontId="0" fillId="0" borderId="22" xfId="44" applyNumberFormat="1" applyFont="1" applyBorder="1" applyAlignment="1">
      <alignment horizontal="right" vertical="center" wrapText="1"/>
      <protection/>
    </xf>
    <xf numFmtId="0" fontId="21" fillId="0" borderId="21" xfId="44" applyFont="1" applyFill="1" applyBorder="1" applyAlignment="1">
      <alignment horizontal="left" vertical="center"/>
      <protection/>
    </xf>
    <xf numFmtId="164" fontId="21" fillId="0" borderId="22" xfId="44" applyNumberFormat="1" applyFont="1" applyFill="1" applyBorder="1" applyAlignment="1">
      <alignment horizontal="right" vertical="center"/>
      <protection/>
    </xf>
    <xf numFmtId="3" fontId="21" fillId="0" borderId="22" xfId="44" applyNumberFormat="1" applyFont="1" applyFill="1" applyBorder="1" applyAlignment="1">
      <alignment horizontal="right" vertical="center"/>
      <protection/>
    </xf>
    <xf numFmtId="0" fontId="21" fillId="0" borderId="22" xfId="44" applyFont="1" applyFill="1" applyBorder="1" applyAlignment="1">
      <alignment horizontal="center" vertical="center"/>
      <protection/>
    </xf>
    <xf numFmtId="0" fontId="21" fillId="0" borderId="23" xfId="44" applyFont="1" applyFill="1" applyBorder="1" applyAlignment="1">
      <alignment horizontal="right" vertical="center"/>
      <protection/>
    </xf>
    <xf numFmtId="0" fontId="21" fillId="0" borderId="22" xfId="44" applyFont="1" applyBorder="1" applyAlignment="1">
      <alignment horizontal="right" vertical="center" wrapText="1"/>
      <protection/>
    </xf>
    <xf numFmtId="0" fontId="21" fillId="0" borderId="60" xfId="44" applyFont="1" applyBorder="1" applyAlignment="1">
      <alignment horizontal="left" vertical="center" wrapText="1"/>
      <protection/>
    </xf>
    <xf numFmtId="0" fontId="21" fillId="0" borderId="57" xfId="44" applyFont="1" applyBorder="1" applyAlignment="1">
      <alignment horizontal="left" vertical="center" wrapText="1"/>
      <protection/>
    </xf>
    <xf numFmtId="0" fontId="21" fillId="0" borderId="57" xfId="44" applyFont="1" applyBorder="1" applyAlignment="1">
      <alignment horizontal="right" vertical="center" wrapText="1"/>
      <protection/>
    </xf>
    <xf numFmtId="3" fontId="21" fillId="0" borderId="57" xfId="44" applyNumberFormat="1" applyFont="1" applyBorder="1" applyAlignment="1">
      <alignment horizontal="right" vertical="center" wrapText="1"/>
      <protection/>
    </xf>
    <xf numFmtId="0" fontId="21" fillId="0" borderId="58" xfId="44" applyNumberFormat="1" applyFont="1" applyBorder="1" applyAlignment="1">
      <alignment horizontal="right" vertical="center" wrapText="1"/>
      <protection/>
    </xf>
    <xf numFmtId="0" fontId="21" fillId="0" borderId="0" xfId="44" applyFont="1" applyBorder="1" applyAlignment="1">
      <alignment horizontal="right" vertical="top" wrapText="1"/>
      <protection/>
    </xf>
    <xf numFmtId="0" fontId="21" fillId="0" borderId="0" xfId="44" applyFont="1" applyBorder="1" applyAlignment="1">
      <alignment vertical="top" wrapText="1"/>
      <protection/>
    </xf>
    <xf numFmtId="3" fontId="23" fillId="0" borderId="36" xfId="44" applyNumberFormat="1" applyFont="1" applyBorder="1" applyAlignment="1">
      <alignment horizontal="right" vertical="top" wrapText="1"/>
      <protection/>
    </xf>
    <xf numFmtId="3" fontId="23" fillId="0" borderId="61" xfId="44" applyNumberFormat="1" applyFont="1" applyBorder="1" applyAlignment="1">
      <alignment horizontal="right" vertical="top" wrapText="1"/>
      <protection/>
    </xf>
    <xf numFmtId="3" fontId="23" fillId="0" borderId="38" xfId="44" applyNumberFormat="1" applyFont="1" applyBorder="1" applyAlignment="1">
      <alignment horizontal="right" vertical="top" wrapText="1"/>
      <protection/>
    </xf>
    <xf numFmtId="3" fontId="22" fillId="0" borderId="37" xfId="44" applyNumberFormat="1" applyFont="1" applyBorder="1" applyAlignment="1">
      <alignment horizontal="right"/>
      <protection/>
    </xf>
    <xf numFmtId="0" fontId="23" fillId="0" borderId="0" xfId="44" applyNumberFormat="1" applyFont="1" applyBorder="1" applyAlignment="1">
      <alignment horizontal="left" vertical="top" wrapText="1"/>
      <protection/>
    </xf>
    <xf numFmtId="2" fontId="23" fillId="0" borderId="0" xfId="44" applyNumberFormat="1" applyFont="1" applyBorder="1" applyAlignment="1">
      <alignment vertical="top" wrapText="1"/>
      <protection/>
    </xf>
    <xf numFmtId="0" fontId="0" fillId="0" borderId="62" xfId="44" applyFont="1" applyFill="1" applyBorder="1" applyAlignment="1">
      <alignment horizontal="center"/>
      <protection/>
    </xf>
    <xf numFmtId="0" fontId="0" fillId="0" borderId="63" xfId="44" applyFont="1" applyBorder="1" applyAlignment="1">
      <alignment horizontal="center"/>
      <protection/>
    </xf>
    <xf numFmtId="165" fontId="0" fillId="0" borderId="25" xfId="44" applyNumberFormat="1" applyFont="1" applyBorder="1" applyAlignment="1">
      <alignment vertical="top" wrapText="1"/>
      <protection/>
    </xf>
    <xf numFmtId="3" fontId="21" fillId="0" borderId="21" xfId="44" applyNumberFormat="1" applyFont="1" applyFill="1" applyBorder="1" applyAlignment="1">
      <alignment horizontal="right" vertical="center" wrapText="1"/>
      <protection/>
    </xf>
    <xf numFmtId="0" fontId="0" fillId="0" borderId="64" xfId="44" applyFont="1" applyBorder="1" applyAlignment="1">
      <alignment horizontal="center"/>
      <protection/>
    </xf>
    <xf numFmtId="3" fontId="21" fillId="0" borderId="29" xfId="44" applyNumberFormat="1" applyFont="1" applyFill="1" applyBorder="1" applyAlignment="1">
      <alignment horizontal="right" vertical="center" wrapText="1"/>
      <protection/>
    </xf>
    <xf numFmtId="0" fontId="22" fillId="0" borderId="35" xfId="44" applyFont="1" applyBorder="1" applyAlignment="1">
      <alignment vertical="top" wrapText="1"/>
      <protection/>
    </xf>
    <xf numFmtId="0" fontId="0" fillId="0" borderId="0" xfId="44" applyFont="1" applyBorder="1" applyAlignment="1">
      <alignment vertical="top" wrapText="1"/>
      <protection/>
    </xf>
    <xf numFmtId="165" fontId="22" fillId="0" borderId="36" xfId="44" applyNumberFormat="1" applyFont="1" applyBorder="1" applyAlignment="1">
      <alignment vertical="top" wrapText="1"/>
      <protection/>
    </xf>
    <xf numFmtId="3" fontId="22" fillId="0" borderId="65" xfId="44" applyNumberFormat="1" applyFont="1" applyBorder="1" applyAlignment="1">
      <alignment vertical="top" wrapText="1"/>
      <protection/>
    </xf>
    <xf numFmtId="3" fontId="22" fillId="0" borderId="66" xfId="44" applyNumberFormat="1" applyFont="1" applyBorder="1" applyAlignment="1">
      <alignment vertical="top" wrapText="1"/>
      <protection/>
    </xf>
    <xf numFmtId="3" fontId="22" fillId="0" borderId="38" xfId="44" applyNumberFormat="1" applyFont="1" applyBorder="1" applyAlignment="1">
      <alignment vertical="top" wrapText="1"/>
      <protection/>
    </xf>
    <xf numFmtId="3" fontId="22" fillId="0" borderId="37" xfId="44" applyNumberFormat="1" applyFont="1" applyBorder="1" applyAlignment="1">
      <alignment vertical="top" wrapText="1"/>
      <protection/>
    </xf>
    <xf numFmtId="0" fontId="21" fillId="0" borderId="0" xfId="44" applyFont="1" applyFill="1">
      <alignment/>
      <protection/>
    </xf>
    <xf numFmtId="0" fontId="22" fillId="0" borderId="0" xfId="44" applyFont="1" applyAlignment="1">
      <alignment horizontal="center"/>
      <protection/>
    </xf>
    <xf numFmtId="0" fontId="25" fillId="0" borderId="11" xfId="44" applyFont="1" applyBorder="1" applyAlignment="1">
      <alignment horizontal="center" vertical="center" wrapText="1"/>
      <protection/>
    </xf>
    <xf numFmtId="0" fontId="25" fillId="0" borderId="10" xfId="44" applyFont="1" applyBorder="1" applyAlignment="1">
      <alignment horizontal="center" vertical="center" wrapText="1"/>
      <protection/>
    </xf>
    <xf numFmtId="0" fontId="25" fillId="0" borderId="12" xfId="44" applyFont="1" applyBorder="1" applyAlignment="1">
      <alignment horizontal="center" vertical="center" wrapText="1"/>
      <protection/>
    </xf>
    <xf numFmtId="0" fontId="22" fillId="0" borderId="67" xfId="44" applyFont="1" applyBorder="1" applyAlignment="1">
      <alignment horizontal="center" vertical="center" textRotation="180" wrapText="1"/>
      <protection/>
    </xf>
    <xf numFmtId="0" fontId="25" fillId="0" borderId="68" xfId="44" applyFont="1" applyBorder="1" applyAlignment="1">
      <alignment horizontal="center" vertical="center" wrapText="1"/>
      <protection/>
    </xf>
    <xf numFmtId="0" fontId="25" fillId="0" borderId="69" xfId="44" applyFont="1" applyBorder="1" applyAlignment="1">
      <alignment horizontal="center" vertical="center" wrapText="1"/>
      <protection/>
    </xf>
    <xf numFmtId="0" fontId="25" fillId="0" borderId="70" xfId="44" applyFont="1" applyBorder="1" applyAlignment="1">
      <alignment horizontal="center" vertical="center" wrapText="1"/>
      <protection/>
    </xf>
    <xf numFmtId="3" fontId="21" fillId="0" borderId="14" xfId="44" applyNumberFormat="1" applyFont="1" applyFill="1" applyBorder="1" applyAlignment="1">
      <alignment horizontal="right" vertical="center" wrapText="1"/>
      <protection/>
    </xf>
    <xf numFmtId="1" fontId="21" fillId="0" borderId="21" xfId="44" applyNumberFormat="1" applyFont="1" applyFill="1" applyBorder="1" applyAlignment="1">
      <alignment horizontal="right" vertical="center" wrapText="1"/>
      <protection/>
    </xf>
    <xf numFmtId="0" fontId="0" fillId="0" borderId="29" xfId="44" applyFont="1" applyFill="1" applyBorder="1" applyAlignment="1">
      <alignment horizontal="left" vertical="center" wrapText="1"/>
      <protection/>
    </xf>
    <xf numFmtId="0" fontId="0" fillId="0" borderId="30" xfId="44" applyNumberFormat="1" applyFont="1" applyFill="1" applyBorder="1" applyAlignment="1">
      <alignment horizontal="center" vertical="center" wrapText="1"/>
      <protection/>
    </xf>
    <xf numFmtId="3" fontId="0" fillId="0" borderId="31" xfId="44" applyNumberFormat="1" applyFont="1" applyFill="1" applyBorder="1" applyAlignment="1">
      <alignment horizontal="right" vertical="center" wrapText="1"/>
      <protection/>
    </xf>
    <xf numFmtId="0" fontId="0" fillId="0" borderId="0" xfId="44" applyFont="1" applyBorder="1" applyAlignment="1">
      <alignment horizontal="center" vertical="center"/>
      <protection/>
    </xf>
    <xf numFmtId="0" fontId="0" fillId="0" borderId="0" xfId="44" applyFont="1" applyFill="1" applyBorder="1" applyAlignment="1">
      <alignment horizontal="left" vertical="center" wrapText="1"/>
      <protection/>
    </xf>
    <xf numFmtId="0" fontId="0" fillId="0" borderId="0" xfId="44" applyFont="1" applyFill="1" applyBorder="1" applyAlignment="1">
      <alignment horizontal="left" vertical="center"/>
      <protection/>
    </xf>
    <xf numFmtId="164" fontId="21" fillId="0" borderId="0" xfId="44" applyNumberFormat="1" applyFont="1" applyFill="1" applyBorder="1" applyAlignment="1">
      <alignment horizontal="right" vertical="center" wrapText="1"/>
      <protection/>
    </xf>
    <xf numFmtId="3" fontId="0" fillId="0" borderId="0" xfId="44" applyNumberFormat="1" applyFont="1" applyFill="1" applyBorder="1" applyAlignment="1">
      <alignment horizontal="right" vertical="center" wrapText="1"/>
      <protection/>
    </xf>
    <xf numFmtId="3" fontId="21" fillId="0" borderId="0" xfId="44" applyNumberFormat="1" applyFont="1" applyFill="1" applyBorder="1" applyAlignment="1">
      <alignment horizontal="right" vertical="center" wrapText="1"/>
      <protection/>
    </xf>
    <xf numFmtId="0" fontId="0" fillId="0" borderId="0" xfId="44" applyNumberFormat="1" applyFont="1" applyFill="1" applyBorder="1" applyAlignment="1">
      <alignment horizontal="center" vertical="center" wrapText="1"/>
      <protection/>
    </xf>
    <xf numFmtId="0" fontId="0" fillId="0" borderId="28" xfId="44" applyFont="1" applyBorder="1" applyAlignment="1">
      <alignment horizontal="center" vertical="center"/>
      <protection/>
    </xf>
    <xf numFmtId="3" fontId="0" fillId="0" borderId="16" xfId="44" applyNumberFormat="1" applyFont="1" applyFill="1" applyBorder="1" applyAlignment="1">
      <alignment horizontal="right" vertical="center" wrapText="1"/>
      <protection/>
    </xf>
    <xf numFmtId="0" fontId="21" fillId="0" borderId="30" xfId="44" applyFont="1" applyFill="1" applyBorder="1" applyAlignment="1">
      <alignment horizontal="left" vertical="center" wrapText="1"/>
      <protection/>
    </xf>
    <xf numFmtId="164" fontId="0" fillId="0" borderId="30" xfId="44" applyNumberFormat="1" applyFont="1" applyFill="1" applyBorder="1" applyAlignment="1">
      <alignment horizontal="right" vertical="center" wrapText="1"/>
      <protection/>
    </xf>
    <xf numFmtId="0" fontId="0" fillId="0" borderId="71" xfId="44" applyFont="1" applyFill="1" applyBorder="1" applyAlignment="1">
      <alignment horizontal="center" vertical="center"/>
      <protection/>
    </xf>
    <xf numFmtId="0" fontId="0" fillId="0" borderId="72" xfId="44" applyFont="1" applyBorder="1" applyAlignment="1">
      <alignment horizontal="center" vertical="center"/>
      <protection/>
    </xf>
    <xf numFmtId="0" fontId="0" fillId="0" borderId="72" xfId="44" applyFont="1" applyFill="1" applyBorder="1" applyAlignment="1">
      <alignment horizontal="center" vertical="center"/>
      <protection/>
    </xf>
    <xf numFmtId="0" fontId="0" fillId="0" borderId="73" xfId="44" applyFont="1" applyBorder="1" applyAlignment="1">
      <alignment horizontal="center" vertical="center"/>
      <protection/>
    </xf>
    <xf numFmtId="165" fontId="0" fillId="0" borderId="74" xfId="44" applyNumberFormat="1" applyFont="1" applyBorder="1" applyAlignment="1">
      <alignment vertical="top" wrapText="1"/>
      <protection/>
    </xf>
    <xf numFmtId="164" fontId="22" fillId="0" borderId="36" xfId="44" applyNumberFormat="1" applyFont="1" applyBorder="1" applyAlignment="1">
      <alignment horizontal="center" vertical="top" wrapText="1"/>
      <protection/>
    </xf>
    <xf numFmtId="1" fontId="22" fillId="0" borderId="37" xfId="44" applyNumberFormat="1" applyFont="1" applyBorder="1" applyAlignment="1">
      <alignment horizontal="right" vertical="top" wrapText="1"/>
      <protection/>
    </xf>
    <xf numFmtId="164" fontId="0" fillId="0" borderId="22" xfId="44" applyNumberFormat="1" applyFont="1" applyBorder="1" applyAlignment="1">
      <alignment horizontal="center" vertical="top" wrapText="1"/>
      <protection/>
    </xf>
    <xf numFmtId="0" fontId="22" fillId="0" borderId="75" xfId="44" applyFont="1" applyBorder="1" applyAlignment="1">
      <alignment horizontal="center" vertical="center" wrapText="1"/>
      <protection/>
    </xf>
    <xf numFmtId="165" fontId="0" fillId="0" borderId="18" xfId="44" applyNumberFormat="1" applyFont="1" applyFill="1" applyBorder="1" applyAlignment="1">
      <alignment horizontal="right" vertical="center" wrapText="1"/>
      <protection/>
    </xf>
    <xf numFmtId="165" fontId="0" fillId="0" borderId="76" xfId="44" applyNumberFormat="1" applyFont="1" applyFill="1" applyBorder="1" applyAlignment="1">
      <alignment horizontal="right" vertical="center" wrapText="1"/>
      <protection/>
    </xf>
    <xf numFmtId="3" fontId="0" fillId="0" borderId="23" xfId="44" applyNumberFormat="1" applyFont="1" applyBorder="1" applyAlignment="1">
      <alignment horizontal="right" vertical="top" wrapText="1"/>
      <protection/>
    </xf>
    <xf numFmtId="165" fontId="0" fillId="0" borderId="33" xfId="44" applyNumberFormat="1" applyFont="1" applyBorder="1" applyAlignment="1">
      <alignment vertical="top" wrapText="1"/>
      <protection/>
    </xf>
    <xf numFmtId="3" fontId="0" fillId="0" borderId="77" xfId="44" applyNumberFormat="1" applyFont="1" applyBorder="1" applyAlignment="1">
      <alignment vertical="top" wrapText="1"/>
      <protection/>
    </xf>
    <xf numFmtId="164" fontId="0" fillId="0" borderId="30" xfId="44" applyNumberFormat="1" applyFont="1" applyBorder="1" applyAlignment="1">
      <alignment horizontal="center" vertical="top" wrapText="1"/>
      <protection/>
    </xf>
    <xf numFmtId="0" fontId="0" fillId="0" borderId="31" xfId="44" applyNumberFormat="1" applyFont="1" applyBorder="1" applyAlignment="1">
      <alignment horizontal="right" vertical="top" wrapText="1"/>
      <protection/>
    </xf>
    <xf numFmtId="3" fontId="22" fillId="0" borderId="65" xfId="44" applyNumberFormat="1" applyFont="1" applyFill="1" applyBorder="1" applyAlignment="1">
      <alignment horizontal="right" vertical="center"/>
      <protection/>
    </xf>
    <xf numFmtId="3" fontId="22" fillId="0" borderId="78" xfId="44" applyNumberFormat="1" applyFont="1" applyFill="1" applyBorder="1" applyAlignment="1">
      <alignment horizontal="right" vertical="center"/>
      <protection/>
    </xf>
    <xf numFmtId="0" fontId="4" fillId="0" borderId="0" xfId="44" applyFont="1" applyBorder="1" applyAlignment="1">
      <alignment horizontal="right"/>
      <protection/>
    </xf>
    <xf numFmtId="0" fontId="24" fillId="0" borderId="0" xfId="44" applyFont="1" applyBorder="1" applyAlignment="1">
      <alignment horizontal="center" vertical="center"/>
      <protection/>
    </xf>
    <xf numFmtId="0" fontId="22" fillId="0" borderId="79" xfId="44" applyFont="1" applyBorder="1" applyAlignment="1">
      <alignment horizontal="left" vertical="center"/>
      <protection/>
    </xf>
    <xf numFmtId="0" fontId="22" fillId="0" borderId="80" xfId="44" applyFont="1" applyBorder="1" applyAlignment="1">
      <alignment horizontal="center" vertical="center"/>
      <protection/>
    </xf>
    <xf numFmtId="0" fontId="22" fillId="0" borderId="81" xfId="44" applyFont="1" applyBorder="1" applyAlignment="1">
      <alignment horizontal="center" vertical="center"/>
      <protection/>
    </xf>
    <xf numFmtId="0" fontId="22" fillId="0" borderId="80" xfId="44" applyFont="1" applyBorder="1" applyAlignment="1">
      <alignment horizontal="center" vertical="center" wrapText="1"/>
      <protection/>
    </xf>
    <xf numFmtId="0" fontId="22" fillId="0" borderId="82" xfId="44" applyFont="1" applyBorder="1" applyAlignment="1">
      <alignment horizontal="center" vertical="center" wrapText="1"/>
      <protection/>
    </xf>
    <xf numFmtId="3" fontId="23" fillId="0" borderId="35" xfId="44" applyNumberFormat="1" applyFont="1" applyFill="1" applyBorder="1" applyAlignment="1">
      <alignment horizontal="right" vertical="center" wrapText="1"/>
      <protection/>
    </xf>
    <xf numFmtId="0" fontId="22" fillId="0" borderId="0" xfId="44" applyFont="1" applyFill="1" applyBorder="1" applyAlignment="1">
      <alignment horizontal="left" vertical="top" wrapText="1"/>
      <protection/>
    </xf>
    <xf numFmtId="0" fontId="22" fillId="0" borderId="35" xfId="44" applyFont="1" applyBorder="1" applyAlignment="1">
      <alignment horizontal="center" vertical="center"/>
      <protection/>
    </xf>
    <xf numFmtId="0" fontId="22" fillId="0" borderId="83" xfId="44" applyFont="1" applyBorder="1" applyAlignment="1">
      <alignment horizontal="center" vertical="center" wrapText="1"/>
      <protection/>
    </xf>
    <xf numFmtId="0" fontId="22" fillId="0" borderId="0" xfId="44" applyFont="1" applyBorder="1" applyAlignment="1">
      <alignment horizontal="left" vertical="top" wrapText="1"/>
      <protection/>
    </xf>
    <xf numFmtId="0" fontId="22" fillId="0" borderId="83" xfId="44" applyFont="1" applyBorder="1" applyAlignment="1">
      <alignment horizontal="center" vertical="center"/>
      <protection/>
    </xf>
    <xf numFmtId="1" fontId="22" fillId="0" borderId="65" xfId="44" applyNumberFormat="1" applyFont="1" applyFill="1" applyBorder="1" applyAlignment="1">
      <alignment horizontal="right" vertical="center"/>
      <protection/>
    </xf>
    <xf numFmtId="1" fontId="22" fillId="0" borderId="78" xfId="44" applyNumberFormat="1" applyFont="1" applyFill="1" applyBorder="1" applyAlignment="1">
      <alignment horizontal="right" vertical="center"/>
      <protection/>
    </xf>
    <xf numFmtId="0" fontId="22" fillId="0" borderId="62" xfId="44" applyFont="1" applyBorder="1" applyAlignment="1">
      <alignment horizontal="center" vertical="center"/>
      <protection/>
    </xf>
    <xf numFmtId="0" fontId="22" fillId="0" borderId="84" xfId="44" applyFont="1" applyBorder="1" applyAlignment="1">
      <alignment horizontal="center" vertical="center"/>
      <protection/>
    </xf>
    <xf numFmtId="0" fontId="22" fillId="0" borderId="85" xfId="44" applyFont="1" applyBorder="1" applyAlignment="1">
      <alignment horizontal="center" vertical="center"/>
      <protection/>
    </xf>
    <xf numFmtId="0" fontId="0" fillId="0" borderId="86" xfId="44" applyFont="1" applyFill="1" applyBorder="1" applyAlignment="1">
      <alignment horizontal="left" vertical="center" wrapText="1"/>
      <protection/>
    </xf>
    <xf numFmtId="0" fontId="0" fillId="0" borderId="87" xfId="44" applyFont="1" applyFill="1" applyBorder="1" applyAlignment="1">
      <alignment horizontal="left" vertical="center" wrapText="1"/>
      <protection/>
    </xf>
    <xf numFmtId="0" fontId="0" fillId="0" borderId="17" xfId="44" applyFont="1" applyFill="1" applyBorder="1" applyAlignment="1">
      <alignment horizontal="left" vertical="center" wrapText="1"/>
      <protection/>
    </xf>
    <xf numFmtId="0" fontId="0" fillId="0" borderId="42" xfId="44" applyFont="1" applyBorder="1" applyAlignment="1">
      <alignment horizontal="left" vertical="top" wrapText="1"/>
      <protection/>
    </xf>
    <xf numFmtId="0" fontId="0" fillId="0" borderId="88" xfId="44" applyFont="1" applyBorder="1" applyAlignment="1">
      <alignment horizontal="left" vertical="top" wrapText="1"/>
      <protection/>
    </xf>
    <xf numFmtId="0" fontId="0" fillId="0" borderId="45" xfId="44" applyFont="1" applyBorder="1" applyAlignment="1">
      <alignment horizontal="left" vertical="top" wrapText="1"/>
      <protection/>
    </xf>
    <xf numFmtId="0" fontId="0" fillId="0" borderId="89" xfId="44" applyFont="1" applyBorder="1" applyAlignment="1">
      <alignment horizontal="left" vertical="top" wrapText="1"/>
      <protection/>
    </xf>
    <xf numFmtId="0" fontId="23" fillId="0" borderId="35" xfId="44" applyNumberFormat="1" applyFont="1" applyFill="1" applyBorder="1" applyAlignment="1">
      <alignment horizontal="right" vertical="center" wrapText="1"/>
      <protection/>
    </xf>
    <xf numFmtId="0" fontId="22" fillId="0" borderId="79" xfId="44" applyFont="1" applyBorder="1" applyAlignment="1">
      <alignment horizontal="left"/>
      <protection/>
    </xf>
    <xf numFmtId="0" fontId="22" fillId="0" borderId="90" xfId="44" applyFont="1" applyBorder="1" applyAlignment="1">
      <alignment horizontal="center" vertical="center" wrapText="1"/>
      <protection/>
    </xf>
    <xf numFmtId="0" fontId="22" fillId="0" borderId="91" xfId="44" applyFont="1" applyBorder="1" applyAlignment="1">
      <alignment horizontal="center" vertical="center" wrapText="1"/>
      <protection/>
    </xf>
    <xf numFmtId="0" fontId="22" fillId="0" borderId="92" xfId="44" applyFont="1" applyBorder="1" applyAlignment="1">
      <alignment horizontal="center" vertical="center" wrapText="1"/>
      <protection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Excel Built-in Normal 1" xfId="45"/>
    <cellStyle name="Hyperlink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e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9"/>
  <sheetViews>
    <sheetView tabSelected="1" zoomScalePageLayoutView="0" workbookViewId="0" topLeftCell="A1">
      <selection activeCell="M18" sqref="M18"/>
    </sheetView>
  </sheetViews>
  <sheetFormatPr defaultColWidth="17.28125" defaultRowHeight="12.75" customHeight="1"/>
  <cols>
    <col min="1" max="1" width="4.421875" style="6" customWidth="1"/>
    <col min="2" max="2" width="20.28125" style="6" customWidth="1"/>
    <col min="3" max="3" width="17.28125" style="6" customWidth="1"/>
    <col min="4" max="4" width="7.140625" style="6" customWidth="1"/>
    <col min="5" max="5" width="8.7109375" style="6" customWidth="1"/>
    <col min="6" max="6" width="10.8515625" style="6" customWidth="1"/>
    <col min="7" max="7" width="10.140625" style="6" bestFit="1" customWidth="1"/>
    <col min="8" max="8" width="7.7109375" style="6" bestFit="1" customWidth="1"/>
    <col min="9" max="9" width="8.8515625" style="6" customWidth="1"/>
    <col min="10" max="10" width="9.28125" style="6" customWidth="1"/>
    <col min="11" max="11" width="9.7109375" style="6" customWidth="1"/>
    <col min="12" max="12" width="8.421875" style="6" bestFit="1" customWidth="1"/>
    <col min="13" max="16384" width="17.28125" style="1" customWidth="1"/>
  </cols>
  <sheetData>
    <row r="1" spans="2:11" ht="15.75" customHeight="1">
      <c r="B1" s="7" t="s">
        <v>191</v>
      </c>
      <c r="G1" s="247" t="s">
        <v>186</v>
      </c>
      <c r="H1" s="247"/>
      <c r="I1" s="247"/>
      <c r="J1" s="247"/>
      <c r="K1" s="247"/>
    </row>
    <row r="2" spans="3:9" ht="12.75" customHeight="1">
      <c r="C2" s="248" t="s">
        <v>0</v>
      </c>
      <c r="D2" s="248"/>
      <c r="E2" s="248"/>
      <c r="F2" s="248"/>
      <c r="G2" s="248"/>
      <c r="H2" s="248"/>
      <c r="I2" s="248"/>
    </row>
    <row r="3" spans="3:9" ht="12.75" customHeight="1">
      <c r="C3" s="248"/>
      <c r="D3" s="248"/>
      <c r="E3" s="248"/>
      <c r="F3" s="248"/>
      <c r="G3" s="248"/>
      <c r="H3" s="248"/>
      <c r="I3" s="248"/>
    </row>
    <row r="4" ht="13.5" customHeight="1"/>
    <row r="5" spans="1:11" ht="13.5" customHeight="1" thickBot="1">
      <c r="A5" s="249" t="s">
        <v>1</v>
      </c>
      <c r="B5" s="249"/>
      <c r="C5" s="249"/>
      <c r="D5" s="249"/>
      <c r="E5" s="249"/>
      <c r="F5" s="249"/>
      <c r="G5" s="249"/>
      <c r="H5" s="249"/>
      <c r="I5" s="249"/>
      <c r="J5" s="249"/>
      <c r="K5" s="249"/>
    </row>
    <row r="6" spans="1:11" ht="13.5" customHeight="1" thickBot="1">
      <c r="A6" s="250" t="s">
        <v>187</v>
      </c>
      <c r="B6" s="252" t="s">
        <v>2</v>
      </c>
      <c r="C6" s="252"/>
      <c r="D6" s="252"/>
      <c r="E6" s="252"/>
      <c r="F6" s="252"/>
      <c r="G6" s="252"/>
      <c r="H6" s="252"/>
      <c r="I6" s="253" t="s">
        <v>3</v>
      </c>
      <c r="J6" s="253"/>
      <c r="K6" s="253"/>
    </row>
    <row r="7" spans="1:13" ht="48.75" customHeight="1" thickBot="1">
      <c r="A7" s="251"/>
      <c r="B7" s="8" t="s">
        <v>4</v>
      </c>
      <c r="C7" s="9" t="s">
        <v>5</v>
      </c>
      <c r="D7" s="9" t="s">
        <v>6</v>
      </c>
      <c r="E7" s="9" t="s">
        <v>7</v>
      </c>
      <c r="F7" s="9" t="s">
        <v>8</v>
      </c>
      <c r="G7" s="206" t="s">
        <v>9</v>
      </c>
      <c r="H7" s="10" t="s">
        <v>10</v>
      </c>
      <c r="I7" s="207" t="s">
        <v>11</v>
      </c>
      <c r="J7" s="206" t="s">
        <v>12</v>
      </c>
      <c r="K7" s="208" t="s">
        <v>13</v>
      </c>
      <c r="M7" s="3"/>
    </row>
    <row r="8" spans="1:11" ht="13.5" customHeight="1">
      <c r="A8" s="11">
        <v>1</v>
      </c>
      <c r="B8" s="12" t="s">
        <v>14</v>
      </c>
      <c r="C8" s="13" t="s">
        <v>15</v>
      </c>
      <c r="D8" s="14">
        <v>5.8</v>
      </c>
      <c r="E8" s="15">
        <v>260</v>
      </c>
      <c r="F8" s="15">
        <f>D8*E8</f>
        <v>1508</v>
      </c>
      <c r="G8" s="16" t="s">
        <v>16</v>
      </c>
      <c r="H8" s="17">
        <v>446</v>
      </c>
      <c r="I8" s="18">
        <f aca="true" t="shared" si="0" ref="I8:I31">F8*0.03</f>
        <v>45.239999999999995</v>
      </c>
      <c r="J8" s="19">
        <f aca="true" t="shared" si="1" ref="J8:J31">F8*0.07</f>
        <v>105.56000000000002</v>
      </c>
      <c r="K8" s="20">
        <f aca="true" t="shared" si="2" ref="K8:K31">I8+J8</f>
        <v>150.8</v>
      </c>
    </row>
    <row r="9" spans="1:11" ht="13.5" customHeight="1">
      <c r="A9" s="21">
        <v>2</v>
      </c>
      <c r="B9" s="22" t="s">
        <v>17</v>
      </c>
      <c r="C9" s="23" t="s">
        <v>15</v>
      </c>
      <c r="D9" s="24">
        <v>6.1</v>
      </c>
      <c r="E9" s="25">
        <v>1196</v>
      </c>
      <c r="F9" s="25">
        <f aca="true" t="shared" si="3" ref="F9:F31">D9*E9</f>
        <v>7295.599999999999</v>
      </c>
      <c r="G9" s="26" t="s">
        <v>16</v>
      </c>
      <c r="H9" s="27">
        <v>392</v>
      </c>
      <c r="I9" s="28">
        <f t="shared" si="0"/>
        <v>218.86799999999997</v>
      </c>
      <c r="J9" s="29">
        <f t="shared" si="1"/>
        <v>510.692</v>
      </c>
      <c r="K9" s="30">
        <f t="shared" si="2"/>
        <v>729.56</v>
      </c>
    </row>
    <row r="10" spans="1:14" ht="13.5" customHeight="1">
      <c r="A10" s="21">
        <v>3</v>
      </c>
      <c r="B10" s="22" t="s">
        <v>18</v>
      </c>
      <c r="C10" s="23" t="s">
        <v>15</v>
      </c>
      <c r="D10" s="24">
        <v>3</v>
      </c>
      <c r="E10" s="25">
        <v>624</v>
      </c>
      <c r="F10" s="25">
        <f>D10*E10</f>
        <v>1872</v>
      </c>
      <c r="G10" s="26" t="s">
        <v>16</v>
      </c>
      <c r="H10" s="27">
        <v>393</v>
      </c>
      <c r="I10" s="28">
        <f>F10*0.03</f>
        <v>56.16</v>
      </c>
      <c r="J10" s="29">
        <f>F10*0.07</f>
        <v>131.04000000000002</v>
      </c>
      <c r="K10" s="30">
        <f>I10+J10</f>
        <v>187.20000000000002</v>
      </c>
      <c r="N10" s="4"/>
    </row>
    <row r="11" spans="1:11" ht="13.5" customHeight="1">
      <c r="A11" s="21">
        <v>4</v>
      </c>
      <c r="B11" s="22" t="s">
        <v>19</v>
      </c>
      <c r="C11" s="23" t="s">
        <v>15</v>
      </c>
      <c r="D11" s="24">
        <v>6</v>
      </c>
      <c r="E11" s="25">
        <v>320</v>
      </c>
      <c r="F11" s="25">
        <f t="shared" si="3"/>
        <v>1920</v>
      </c>
      <c r="G11" s="26" t="s">
        <v>16</v>
      </c>
      <c r="H11" s="27">
        <v>552</v>
      </c>
      <c r="I11" s="28">
        <f t="shared" si="0"/>
        <v>57.599999999999994</v>
      </c>
      <c r="J11" s="29">
        <f t="shared" si="1"/>
        <v>134.4</v>
      </c>
      <c r="K11" s="30">
        <f t="shared" si="2"/>
        <v>192</v>
      </c>
    </row>
    <row r="12" spans="1:11" ht="13.5" customHeight="1">
      <c r="A12" s="21">
        <v>5</v>
      </c>
      <c r="B12" s="22" t="s">
        <v>20</v>
      </c>
      <c r="C12" s="23" t="s">
        <v>15</v>
      </c>
      <c r="D12" s="24">
        <v>3.8</v>
      </c>
      <c r="E12" s="25">
        <v>283</v>
      </c>
      <c r="F12" s="25">
        <f t="shared" si="3"/>
        <v>1075.3999999999999</v>
      </c>
      <c r="G12" s="26" t="s">
        <v>16</v>
      </c>
      <c r="H12" s="27">
        <v>320</v>
      </c>
      <c r="I12" s="28">
        <f t="shared" si="0"/>
        <v>32.26199999999999</v>
      </c>
      <c r="J12" s="29">
        <f t="shared" si="1"/>
        <v>75.27799999999999</v>
      </c>
      <c r="K12" s="30">
        <f t="shared" si="2"/>
        <v>107.53999999999999</v>
      </c>
    </row>
    <row r="13" spans="1:11" ht="13.5" customHeight="1">
      <c r="A13" s="21">
        <v>6</v>
      </c>
      <c r="B13" s="22" t="s">
        <v>21</v>
      </c>
      <c r="C13" s="23" t="s">
        <v>15</v>
      </c>
      <c r="D13" s="24">
        <v>5.5</v>
      </c>
      <c r="E13" s="25">
        <v>280</v>
      </c>
      <c r="F13" s="25">
        <f t="shared" si="3"/>
        <v>1540</v>
      </c>
      <c r="G13" s="26" t="s">
        <v>16</v>
      </c>
      <c r="H13" s="27">
        <v>126</v>
      </c>
      <c r="I13" s="28">
        <f t="shared" si="0"/>
        <v>46.199999999999996</v>
      </c>
      <c r="J13" s="29">
        <f t="shared" si="1"/>
        <v>107.80000000000001</v>
      </c>
      <c r="K13" s="30">
        <f t="shared" si="2"/>
        <v>154</v>
      </c>
    </row>
    <row r="14" spans="1:11" ht="13.5" customHeight="1">
      <c r="A14" s="21">
        <v>7</v>
      </c>
      <c r="B14" s="22" t="s">
        <v>22</v>
      </c>
      <c r="C14" s="23" t="s">
        <v>15</v>
      </c>
      <c r="D14" s="24">
        <v>4.9</v>
      </c>
      <c r="E14" s="25">
        <v>375</v>
      </c>
      <c r="F14" s="25">
        <f t="shared" si="3"/>
        <v>1837.5000000000002</v>
      </c>
      <c r="G14" s="26" t="s">
        <v>16</v>
      </c>
      <c r="H14" s="27">
        <v>610</v>
      </c>
      <c r="I14" s="28">
        <f t="shared" si="0"/>
        <v>55.12500000000001</v>
      </c>
      <c r="J14" s="29">
        <f t="shared" si="1"/>
        <v>128.62500000000003</v>
      </c>
      <c r="K14" s="30">
        <f t="shared" si="2"/>
        <v>183.75000000000003</v>
      </c>
    </row>
    <row r="15" spans="1:11" ht="13.5" customHeight="1">
      <c r="A15" s="21">
        <v>8</v>
      </c>
      <c r="B15" s="22" t="s">
        <v>23</v>
      </c>
      <c r="C15" s="23" t="s">
        <v>24</v>
      </c>
      <c r="D15" s="24">
        <v>7.1</v>
      </c>
      <c r="E15" s="25">
        <v>999</v>
      </c>
      <c r="F15" s="25">
        <f t="shared" si="3"/>
        <v>7092.9</v>
      </c>
      <c r="G15" s="26" t="s">
        <v>16</v>
      </c>
      <c r="H15" s="27">
        <v>44</v>
      </c>
      <c r="I15" s="28">
        <f t="shared" si="0"/>
        <v>212.78699999999998</v>
      </c>
      <c r="J15" s="29">
        <f t="shared" si="1"/>
        <v>496.50300000000004</v>
      </c>
      <c r="K15" s="30">
        <f t="shared" si="2"/>
        <v>709.29</v>
      </c>
    </row>
    <row r="16" spans="1:11" ht="13.5" customHeight="1">
      <c r="A16" s="21">
        <v>9</v>
      </c>
      <c r="B16" s="22" t="s">
        <v>25</v>
      </c>
      <c r="C16" s="23" t="s">
        <v>26</v>
      </c>
      <c r="D16" s="24">
        <v>7</v>
      </c>
      <c r="E16" s="25">
        <v>1715</v>
      </c>
      <c r="F16" s="25">
        <f t="shared" si="3"/>
        <v>12005</v>
      </c>
      <c r="G16" s="26" t="s">
        <v>16</v>
      </c>
      <c r="H16" s="27">
        <v>250</v>
      </c>
      <c r="I16" s="28">
        <f t="shared" si="0"/>
        <v>360.15</v>
      </c>
      <c r="J16" s="29">
        <f t="shared" si="1"/>
        <v>840.3500000000001</v>
      </c>
      <c r="K16" s="30">
        <f t="shared" si="2"/>
        <v>1200.5</v>
      </c>
    </row>
    <row r="17" spans="1:11" ht="13.5" customHeight="1">
      <c r="A17" s="21">
        <v>10</v>
      </c>
      <c r="B17" s="22" t="s">
        <v>27</v>
      </c>
      <c r="C17" s="23" t="s">
        <v>26</v>
      </c>
      <c r="D17" s="24">
        <v>6.4</v>
      </c>
      <c r="E17" s="25">
        <v>472</v>
      </c>
      <c r="F17" s="25">
        <f t="shared" si="3"/>
        <v>3020.8</v>
      </c>
      <c r="G17" s="26" t="s">
        <v>16</v>
      </c>
      <c r="H17" s="27">
        <v>906</v>
      </c>
      <c r="I17" s="28">
        <f t="shared" si="0"/>
        <v>90.624</v>
      </c>
      <c r="J17" s="29">
        <f t="shared" si="1"/>
        <v>211.45600000000005</v>
      </c>
      <c r="K17" s="30">
        <f t="shared" si="2"/>
        <v>302.08000000000004</v>
      </c>
    </row>
    <row r="18" spans="1:11" ht="13.5" customHeight="1">
      <c r="A18" s="21">
        <v>11</v>
      </c>
      <c r="B18" s="22" t="s">
        <v>28</v>
      </c>
      <c r="C18" s="23" t="s">
        <v>26</v>
      </c>
      <c r="D18" s="24">
        <v>5.9</v>
      </c>
      <c r="E18" s="25">
        <v>586</v>
      </c>
      <c r="F18" s="25">
        <f t="shared" si="3"/>
        <v>3457.4</v>
      </c>
      <c r="G18" s="26" t="s">
        <v>16</v>
      </c>
      <c r="H18" s="27">
        <v>213</v>
      </c>
      <c r="I18" s="28">
        <f t="shared" si="0"/>
        <v>103.722</v>
      </c>
      <c r="J18" s="29">
        <f t="shared" si="1"/>
        <v>242.01800000000003</v>
      </c>
      <c r="K18" s="30">
        <f t="shared" si="2"/>
        <v>345.74</v>
      </c>
    </row>
    <row r="19" spans="1:11" ht="13.5" customHeight="1">
      <c r="A19" s="21">
        <v>12</v>
      </c>
      <c r="B19" s="22" t="s">
        <v>29</v>
      </c>
      <c r="C19" s="23" t="s">
        <v>30</v>
      </c>
      <c r="D19" s="24">
        <v>6.3</v>
      </c>
      <c r="E19" s="25">
        <v>2030</v>
      </c>
      <c r="F19" s="25">
        <f t="shared" si="3"/>
        <v>12789</v>
      </c>
      <c r="G19" s="26" t="s">
        <v>16</v>
      </c>
      <c r="H19" s="27">
        <v>691</v>
      </c>
      <c r="I19" s="28">
        <f t="shared" si="0"/>
        <v>383.66999999999996</v>
      </c>
      <c r="J19" s="29">
        <f t="shared" si="1"/>
        <v>895.2300000000001</v>
      </c>
      <c r="K19" s="30">
        <f t="shared" si="2"/>
        <v>1278.9</v>
      </c>
    </row>
    <row r="20" spans="1:11" ht="13.5" customHeight="1">
      <c r="A20" s="21">
        <v>13</v>
      </c>
      <c r="B20" s="22" t="s">
        <v>31</v>
      </c>
      <c r="C20" s="23" t="s">
        <v>32</v>
      </c>
      <c r="D20" s="24">
        <v>3.6</v>
      </c>
      <c r="E20" s="25">
        <v>1674</v>
      </c>
      <c r="F20" s="25">
        <f t="shared" si="3"/>
        <v>6026.400000000001</v>
      </c>
      <c r="G20" s="26" t="s">
        <v>16</v>
      </c>
      <c r="H20" s="27">
        <v>34</v>
      </c>
      <c r="I20" s="28">
        <f t="shared" si="0"/>
        <v>180.792</v>
      </c>
      <c r="J20" s="29">
        <f t="shared" si="1"/>
        <v>421.84800000000007</v>
      </c>
      <c r="K20" s="30">
        <f t="shared" si="2"/>
        <v>602.6400000000001</v>
      </c>
    </row>
    <row r="21" spans="1:11" ht="13.5" customHeight="1">
      <c r="A21" s="21">
        <v>14</v>
      </c>
      <c r="B21" s="22" t="s">
        <v>33</v>
      </c>
      <c r="C21" s="23" t="s">
        <v>32</v>
      </c>
      <c r="D21" s="24">
        <v>4</v>
      </c>
      <c r="E21" s="25">
        <v>674</v>
      </c>
      <c r="F21" s="25">
        <f t="shared" si="3"/>
        <v>2696</v>
      </c>
      <c r="G21" s="26" t="s">
        <v>16</v>
      </c>
      <c r="H21" s="27">
        <v>62</v>
      </c>
      <c r="I21" s="28">
        <f t="shared" si="0"/>
        <v>80.88</v>
      </c>
      <c r="J21" s="29">
        <f t="shared" si="1"/>
        <v>188.72000000000003</v>
      </c>
      <c r="K21" s="30">
        <f t="shared" si="2"/>
        <v>269.6</v>
      </c>
    </row>
    <row r="22" spans="1:11" ht="13.5" customHeight="1">
      <c r="A22" s="21">
        <v>15</v>
      </c>
      <c r="B22" s="22" t="s">
        <v>34</v>
      </c>
      <c r="C22" s="23" t="s">
        <v>32</v>
      </c>
      <c r="D22" s="24">
        <v>7.5</v>
      </c>
      <c r="E22" s="25">
        <v>672</v>
      </c>
      <c r="F22" s="25">
        <f t="shared" si="3"/>
        <v>5040</v>
      </c>
      <c r="G22" s="26" t="s">
        <v>16</v>
      </c>
      <c r="H22" s="27">
        <v>75</v>
      </c>
      <c r="I22" s="28">
        <f t="shared" si="0"/>
        <v>151.2</v>
      </c>
      <c r="J22" s="29">
        <f t="shared" si="1"/>
        <v>352.8</v>
      </c>
      <c r="K22" s="30">
        <f t="shared" si="2"/>
        <v>504</v>
      </c>
    </row>
    <row r="23" spans="1:11" ht="13.5" customHeight="1">
      <c r="A23" s="21">
        <v>16</v>
      </c>
      <c r="B23" s="22" t="s">
        <v>35</v>
      </c>
      <c r="C23" s="23" t="s">
        <v>36</v>
      </c>
      <c r="D23" s="24">
        <v>5.7</v>
      </c>
      <c r="E23" s="25">
        <v>400</v>
      </c>
      <c r="F23" s="25">
        <f t="shared" si="3"/>
        <v>2280</v>
      </c>
      <c r="G23" s="26" t="s">
        <v>16</v>
      </c>
      <c r="H23" s="27">
        <v>6</v>
      </c>
      <c r="I23" s="28">
        <f t="shared" si="0"/>
        <v>68.39999999999999</v>
      </c>
      <c r="J23" s="29">
        <f t="shared" si="1"/>
        <v>159.60000000000002</v>
      </c>
      <c r="K23" s="30">
        <f t="shared" si="2"/>
        <v>228</v>
      </c>
    </row>
    <row r="24" spans="1:11" ht="13.5" customHeight="1">
      <c r="A24" s="21">
        <v>17</v>
      </c>
      <c r="B24" s="22" t="s">
        <v>37</v>
      </c>
      <c r="C24" s="23" t="s">
        <v>36</v>
      </c>
      <c r="D24" s="24">
        <v>6.2</v>
      </c>
      <c r="E24" s="25">
        <v>370</v>
      </c>
      <c r="F24" s="25">
        <f t="shared" si="3"/>
        <v>2294</v>
      </c>
      <c r="G24" s="26" t="s">
        <v>16</v>
      </c>
      <c r="H24" s="27">
        <v>39</v>
      </c>
      <c r="I24" s="28">
        <f t="shared" si="0"/>
        <v>68.82</v>
      </c>
      <c r="J24" s="29">
        <f t="shared" si="1"/>
        <v>160.58</v>
      </c>
      <c r="K24" s="30">
        <f t="shared" si="2"/>
        <v>229.4</v>
      </c>
    </row>
    <row r="25" spans="1:11" ht="13.5" customHeight="1">
      <c r="A25" s="21">
        <v>18</v>
      </c>
      <c r="B25" s="22" t="s">
        <v>38</v>
      </c>
      <c r="C25" s="23" t="s">
        <v>36</v>
      </c>
      <c r="D25" s="24">
        <v>6.1</v>
      </c>
      <c r="E25" s="25">
        <v>560</v>
      </c>
      <c r="F25" s="25">
        <f t="shared" si="3"/>
        <v>3416</v>
      </c>
      <c r="G25" s="26" t="s">
        <v>16</v>
      </c>
      <c r="H25" s="27">
        <v>111</v>
      </c>
      <c r="I25" s="28">
        <f t="shared" si="0"/>
        <v>102.47999999999999</v>
      </c>
      <c r="J25" s="29">
        <f t="shared" si="1"/>
        <v>239.12000000000003</v>
      </c>
      <c r="K25" s="30">
        <f t="shared" si="2"/>
        <v>341.6</v>
      </c>
    </row>
    <row r="26" spans="1:11" ht="13.5" customHeight="1">
      <c r="A26" s="21">
        <v>19</v>
      </c>
      <c r="B26" s="22" t="s">
        <v>39</v>
      </c>
      <c r="C26" s="23" t="s">
        <v>40</v>
      </c>
      <c r="D26" s="24">
        <v>6.1</v>
      </c>
      <c r="E26" s="25">
        <v>574</v>
      </c>
      <c r="F26" s="25">
        <f t="shared" si="3"/>
        <v>3501.3999999999996</v>
      </c>
      <c r="G26" s="26" t="s">
        <v>16</v>
      </c>
      <c r="H26" s="27">
        <v>175</v>
      </c>
      <c r="I26" s="28">
        <f t="shared" si="0"/>
        <v>105.04199999999999</v>
      </c>
      <c r="J26" s="29">
        <f t="shared" si="1"/>
        <v>245.09799999999998</v>
      </c>
      <c r="K26" s="30">
        <f t="shared" si="2"/>
        <v>350.14</v>
      </c>
    </row>
    <row r="27" spans="1:11" ht="13.5" customHeight="1">
      <c r="A27" s="21">
        <v>20</v>
      </c>
      <c r="B27" s="22" t="s">
        <v>41</v>
      </c>
      <c r="C27" s="23" t="s">
        <v>42</v>
      </c>
      <c r="D27" s="24">
        <v>5.6</v>
      </c>
      <c r="E27" s="25">
        <v>1651</v>
      </c>
      <c r="F27" s="25">
        <f t="shared" si="3"/>
        <v>9245.599999999999</v>
      </c>
      <c r="G27" s="26" t="s">
        <v>43</v>
      </c>
      <c r="H27" s="27">
        <v>139</v>
      </c>
      <c r="I27" s="28">
        <f t="shared" si="0"/>
        <v>277.36799999999994</v>
      </c>
      <c r="J27" s="29">
        <f t="shared" si="1"/>
        <v>647.192</v>
      </c>
      <c r="K27" s="30">
        <f t="shared" si="2"/>
        <v>924.56</v>
      </c>
    </row>
    <row r="28" spans="1:11" ht="13.5" customHeight="1">
      <c r="A28" s="21">
        <v>21</v>
      </c>
      <c r="B28" s="22" t="s">
        <v>44</v>
      </c>
      <c r="C28" s="23" t="s">
        <v>45</v>
      </c>
      <c r="D28" s="24">
        <v>4.7</v>
      </c>
      <c r="E28" s="25">
        <v>822</v>
      </c>
      <c r="F28" s="25">
        <f t="shared" si="3"/>
        <v>3863.4</v>
      </c>
      <c r="G28" s="26" t="s">
        <v>16</v>
      </c>
      <c r="H28" s="27">
        <v>6</v>
      </c>
      <c r="I28" s="31">
        <f t="shared" si="0"/>
        <v>115.902</v>
      </c>
      <c r="J28" s="25">
        <f t="shared" si="1"/>
        <v>270.43800000000005</v>
      </c>
      <c r="K28" s="27">
        <f t="shared" si="2"/>
        <v>386.34000000000003</v>
      </c>
    </row>
    <row r="29" spans="1:11" ht="13.5" customHeight="1">
      <c r="A29" s="21">
        <v>22</v>
      </c>
      <c r="B29" s="22" t="s">
        <v>46</v>
      </c>
      <c r="C29" s="23" t="s">
        <v>45</v>
      </c>
      <c r="D29" s="24">
        <v>4.2</v>
      </c>
      <c r="E29" s="25">
        <v>1012</v>
      </c>
      <c r="F29" s="25">
        <f t="shared" si="3"/>
        <v>4250.400000000001</v>
      </c>
      <c r="G29" s="26" t="s">
        <v>16</v>
      </c>
      <c r="H29" s="27">
        <v>118</v>
      </c>
      <c r="I29" s="31">
        <f t="shared" si="0"/>
        <v>127.51200000000001</v>
      </c>
      <c r="J29" s="25">
        <f t="shared" si="1"/>
        <v>297.5280000000001</v>
      </c>
      <c r="K29" s="27">
        <f t="shared" si="2"/>
        <v>425.0400000000001</v>
      </c>
    </row>
    <row r="30" spans="1:11" ht="13.5" customHeight="1">
      <c r="A30" s="21">
        <v>23</v>
      </c>
      <c r="B30" s="22" t="s">
        <v>47</v>
      </c>
      <c r="C30" s="23" t="s">
        <v>48</v>
      </c>
      <c r="D30" s="24">
        <v>5.9</v>
      </c>
      <c r="E30" s="25">
        <v>1950</v>
      </c>
      <c r="F30" s="25">
        <f t="shared" si="3"/>
        <v>11505</v>
      </c>
      <c r="G30" s="26" t="s">
        <v>16</v>
      </c>
      <c r="H30" s="27">
        <v>173</v>
      </c>
      <c r="I30" s="28">
        <f t="shared" si="0"/>
        <v>345.15</v>
      </c>
      <c r="J30" s="29">
        <f t="shared" si="1"/>
        <v>805.35</v>
      </c>
      <c r="K30" s="30">
        <f t="shared" si="2"/>
        <v>1150.5</v>
      </c>
    </row>
    <row r="31" spans="1:11" ht="13.5" customHeight="1" thickBot="1">
      <c r="A31" s="32">
        <v>24</v>
      </c>
      <c r="B31" s="33" t="s">
        <v>49</v>
      </c>
      <c r="C31" s="34" t="s">
        <v>48</v>
      </c>
      <c r="D31" s="35">
        <v>5.3</v>
      </c>
      <c r="E31" s="36">
        <v>1050</v>
      </c>
      <c r="F31" s="36">
        <f t="shared" si="3"/>
        <v>5565</v>
      </c>
      <c r="G31" s="37" t="s">
        <v>16</v>
      </c>
      <c r="H31" s="38">
        <v>83</v>
      </c>
      <c r="I31" s="39">
        <f t="shared" si="0"/>
        <v>166.95</v>
      </c>
      <c r="J31" s="40">
        <f t="shared" si="1"/>
        <v>389.55</v>
      </c>
      <c r="K31" s="41">
        <f t="shared" si="2"/>
        <v>556.5</v>
      </c>
    </row>
    <row r="32" spans="1:11" ht="13.5" customHeight="1" thickBot="1">
      <c r="A32" s="42"/>
      <c r="B32" s="43" t="s">
        <v>50</v>
      </c>
      <c r="C32" s="44"/>
      <c r="D32" s="45"/>
      <c r="E32" s="46">
        <f>SUM(E8:E31)</f>
        <v>20549</v>
      </c>
      <c r="F32" s="47">
        <f>SUM(F8:F31)</f>
        <v>115096.79999999999</v>
      </c>
      <c r="G32" s="254">
        <f>SUM(H8:H31)</f>
        <v>5964</v>
      </c>
      <c r="H32" s="254"/>
      <c r="I32" s="46">
        <f>SUM(I8:I31)</f>
        <v>3452.904</v>
      </c>
      <c r="J32" s="48">
        <f>SUM(J8:J31)</f>
        <v>8056.776000000003</v>
      </c>
      <c r="K32" s="47">
        <f>SUM(K8:K31)</f>
        <v>11509.680000000002</v>
      </c>
    </row>
    <row r="33" spans="1:11" ht="13.5" customHeight="1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</row>
    <row r="34" spans="1:11" ht="13.5" customHeight="1" thickBot="1">
      <c r="A34" s="255" t="s">
        <v>51</v>
      </c>
      <c r="B34" s="255"/>
      <c r="C34" s="255"/>
      <c r="D34" s="255"/>
      <c r="E34" s="255"/>
      <c r="F34" s="255"/>
      <c r="G34" s="255"/>
      <c r="H34" s="255"/>
      <c r="I34" s="255"/>
      <c r="J34" s="255"/>
      <c r="K34" s="255"/>
    </row>
    <row r="35" spans="1:11" ht="13.5" customHeight="1" thickBot="1">
      <c r="A35" s="250" t="s">
        <v>187</v>
      </c>
      <c r="B35" s="257" t="s">
        <v>2</v>
      </c>
      <c r="C35" s="257"/>
      <c r="D35" s="257"/>
      <c r="E35" s="257"/>
      <c r="F35" s="257"/>
      <c r="G35" s="257"/>
      <c r="H35" s="257"/>
      <c r="I35" s="257" t="s">
        <v>52</v>
      </c>
      <c r="J35" s="257"/>
      <c r="K35" s="257"/>
    </row>
    <row r="36" spans="1:11" ht="48.75" customHeight="1" thickBot="1">
      <c r="A36" s="256"/>
      <c r="B36" s="8" t="s">
        <v>4</v>
      </c>
      <c r="C36" s="9" t="s">
        <v>5</v>
      </c>
      <c r="D36" s="9" t="s">
        <v>6</v>
      </c>
      <c r="E36" s="9" t="s">
        <v>7</v>
      </c>
      <c r="F36" s="9" t="s">
        <v>8</v>
      </c>
      <c r="G36" s="206" t="s">
        <v>9</v>
      </c>
      <c r="H36" s="10" t="s">
        <v>10</v>
      </c>
      <c r="I36" s="207" t="s">
        <v>11</v>
      </c>
      <c r="J36" s="206" t="s">
        <v>12</v>
      </c>
      <c r="K36" s="208" t="s">
        <v>13</v>
      </c>
    </row>
    <row r="37" spans="1:11" ht="13.5" customHeight="1">
      <c r="A37" s="49">
        <v>1</v>
      </c>
      <c r="B37" s="50" t="s">
        <v>41</v>
      </c>
      <c r="C37" s="51" t="s">
        <v>53</v>
      </c>
      <c r="D37" s="52">
        <v>6</v>
      </c>
      <c r="E37" s="53">
        <v>50</v>
      </c>
      <c r="F37" s="53">
        <f aca="true" t="shared" si="4" ref="F37:F42">D37*E37</f>
        <v>300</v>
      </c>
      <c r="G37" s="54" t="s">
        <v>16</v>
      </c>
      <c r="H37" s="55">
        <v>0</v>
      </c>
      <c r="I37" s="56">
        <f aca="true" t="shared" si="5" ref="I37:I42">F37*0.03</f>
        <v>9</v>
      </c>
      <c r="J37" s="57">
        <f aca="true" t="shared" si="6" ref="J37:J42">F37*0.07</f>
        <v>21.000000000000004</v>
      </c>
      <c r="K37" s="58">
        <f aca="true" t="shared" si="7" ref="K37:K42">I37+J37</f>
        <v>30.000000000000004</v>
      </c>
    </row>
    <row r="38" spans="1:11" ht="13.5" customHeight="1">
      <c r="A38" s="59">
        <v>2</v>
      </c>
      <c r="B38" s="60" t="s">
        <v>54</v>
      </c>
      <c r="C38" s="61" t="s">
        <v>55</v>
      </c>
      <c r="D38" s="62">
        <v>6</v>
      </c>
      <c r="E38" s="63">
        <v>50</v>
      </c>
      <c r="F38" s="63">
        <f t="shared" si="4"/>
        <v>300</v>
      </c>
      <c r="G38" s="64" t="s">
        <v>16</v>
      </c>
      <c r="H38" s="65">
        <v>0</v>
      </c>
      <c r="I38" s="66">
        <f t="shared" si="5"/>
        <v>9</v>
      </c>
      <c r="J38" s="67">
        <f t="shared" si="6"/>
        <v>21.000000000000004</v>
      </c>
      <c r="K38" s="68">
        <f t="shared" si="7"/>
        <v>30.000000000000004</v>
      </c>
    </row>
    <row r="39" spans="1:11" ht="13.5" customHeight="1">
      <c r="A39" s="59">
        <v>3</v>
      </c>
      <c r="B39" s="60" t="s">
        <v>56</v>
      </c>
      <c r="C39" s="61" t="s">
        <v>32</v>
      </c>
      <c r="D39" s="62">
        <v>6</v>
      </c>
      <c r="E39" s="63">
        <v>50</v>
      </c>
      <c r="F39" s="63">
        <f t="shared" si="4"/>
        <v>300</v>
      </c>
      <c r="G39" s="64" t="s">
        <v>16</v>
      </c>
      <c r="H39" s="65">
        <v>0</v>
      </c>
      <c r="I39" s="66">
        <f t="shared" si="5"/>
        <v>9</v>
      </c>
      <c r="J39" s="67">
        <f t="shared" si="6"/>
        <v>21.000000000000004</v>
      </c>
      <c r="K39" s="68">
        <f t="shared" si="7"/>
        <v>30.000000000000004</v>
      </c>
    </row>
    <row r="40" spans="1:11" ht="13.5" customHeight="1">
      <c r="A40" s="59">
        <v>4</v>
      </c>
      <c r="B40" s="60" t="s">
        <v>57</v>
      </c>
      <c r="C40" s="61" t="s">
        <v>58</v>
      </c>
      <c r="D40" s="62">
        <v>6</v>
      </c>
      <c r="E40" s="63">
        <v>50</v>
      </c>
      <c r="F40" s="63">
        <f t="shared" si="4"/>
        <v>300</v>
      </c>
      <c r="G40" s="64" t="s">
        <v>59</v>
      </c>
      <c r="H40" s="65">
        <v>0</v>
      </c>
      <c r="I40" s="66">
        <f t="shared" si="5"/>
        <v>9</v>
      </c>
      <c r="J40" s="67">
        <f t="shared" si="6"/>
        <v>21.000000000000004</v>
      </c>
      <c r="K40" s="68">
        <f t="shared" si="7"/>
        <v>30.000000000000004</v>
      </c>
    </row>
    <row r="41" spans="1:11" ht="13.5" customHeight="1">
      <c r="A41" s="59">
        <v>5</v>
      </c>
      <c r="B41" s="60" t="s">
        <v>60</v>
      </c>
      <c r="C41" s="61" t="s">
        <v>24</v>
      </c>
      <c r="D41" s="62">
        <v>6</v>
      </c>
      <c r="E41" s="63">
        <v>50</v>
      </c>
      <c r="F41" s="63">
        <f t="shared" si="4"/>
        <v>300</v>
      </c>
      <c r="G41" s="64" t="s">
        <v>16</v>
      </c>
      <c r="H41" s="65">
        <v>0</v>
      </c>
      <c r="I41" s="66">
        <f t="shared" si="5"/>
        <v>9</v>
      </c>
      <c r="J41" s="67">
        <f t="shared" si="6"/>
        <v>21.000000000000004</v>
      </c>
      <c r="K41" s="68">
        <f t="shared" si="7"/>
        <v>30.000000000000004</v>
      </c>
    </row>
    <row r="42" spans="1:11" ht="13.5" customHeight="1" thickBot="1">
      <c r="A42" s="69">
        <v>6</v>
      </c>
      <c r="B42" s="70" t="s">
        <v>61</v>
      </c>
      <c r="C42" s="71" t="s">
        <v>45</v>
      </c>
      <c r="D42" s="72">
        <v>6</v>
      </c>
      <c r="E42" s="73">
        <v>50</v>
      </c>
      <c r="F42" s="73">
        <f t="shared" si="4"/>
        <v>300</v>
      </c>
      <c r="G42" s="74" t="s">
        <v>59</v>
      </c>
      <c r="H42" s="75">
        <v>0</v>
      </c>
      <c r="I42" s="76">
        <f t="shared" si="5"/>
        <v>9</v>
      </c>
      <c r="J42" s="77">
        <f t="shared" si="6"/>
        <v>21.000000000000004</v>
      </c>
      <c r="K42" s="78">
        <f t="shared" si="7"/>
        <v>30.000000000000004</v>
      </c>
    </row>
    <row r="43" spans="1:11" ht="13.5" customHeight="1" thickBot="1">
      <c r="A43" s="42"/>
      <c r="B43" s="43" t="s">
        <v>50</v>
      </c>
      <c r="C43" s="44"/>
      <c r="D43" s="79"/>
      <c r="E43" s="80">
        <f>SUM(E37:E42)</f>
        <v>300</v>
      </c>
      <c r="F43" s="81">
        <f>SUM(F37:F42)</f>
        <v>1800</v>
      </c>
      <c r="G43" s="245">
        <v>0</v>
      </c>
      <c r="H43" s="246"/>
      <c r="I43" s="80">
        <f>SUM(I37:I42)</f>
        <v>54</v>
      </c>
      <c r="J43" s="82">
        <f>SUM(J37:J42)</f>
        <v>126.00000000000001</v>
      </c>
      <c r="K43" s="81">
        <f>SUM(K37:K42)</f>
        <v>180.00000000000003</v>
      </c>
    </row>
    <row r="44" spans="1:11" ht="13.5" customHeight="1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</row>
    <row r="45" spans="1:11" ht="13.5" customHeight="1" thickBot="1">
      <c r="A45" s="255" t="s">
        <v>62</v>
      </c>
      <c r="B45" s="255"/>
      <c r="C45" s="255"/>
      <c r="D45" s="255"/>
      <c r="E45" s="255"/>
      <c r="F45" s="255"/>
      <c r="G45" s="255"/>
      <c r="H45" s="255"/>
      <c r="I45" s="255"/>
      <c r="J45" s="255"/>
      <c r="K45" s="255"/>
    </row>
    <row r="46" spans="1:11" ht="13.5" customHeight="1" thickBot="1">
      <c r="A46" s="259" t="s">
        <v>187</v>
      </c>
      <c r="B46" s="257" t="s">
        <v>2</v>
      </c>
      <c r="C46" s="257"/>
      <c r="D46" s="257"/>
      <c r="E46" s="257"/>
      <c r="F46" s="257"/>
      <c r="G46" s="257"/>
      <c r="H46" s="257"/>
      <c r="I46" s="252" t="s">
        <v>52</v>
      </c>
      <c r="J46" s="252"/>
      <c r="K46" s="252"/>
    </row>
    <row r="47" spans="1:11" ht="48.75" customHeight="1" thickBot="1">
      <c r="A47" s="259"/>
      <c r="B47" s="8" t="s">
        <v>4</v>
      </c>
      <c r="C47" s="9" t="s">
        <v>5</v>
      </c>
      <c r="D47" s="9" t="s">
        <v>6</v>
      </c>
      <c r="E47" s="9" t="s">
        <v>7</v>
      </c>
      <c r="F47" s="9" t="s">
        <v>8</v>
      </c>
      <c r="G47" s="206" t="s">
        <v>9</v>
      </c>
      <c r="H47" s="209" t="s">
        <v>10</v>
      </c>
      <c r="I47" s="210" t="s">
        <v>11</v>
      </c>
      <c r="J47" s="211" t="s">
        <v>12</v>
      </c>
      <c r="K47" s="212" t="s">
        <v>13</v>
      </c>
    </row>
    <row r="48" spans="1:11" ht="13.5" customHeight="1">
      <c r="A48" s="83">
        <v>1</v>
      </c>
      <c r="B48" s="84" t="s">
        <v>63</v>
      </c>
      <c r="C48" s="13" t="s">
        <v>24</v>
      </c>
      <c r="D48" s="85">
        <v>2</v>
      </c>
      <c r="E48" s="86">
        <v>1600</v>
      </c>
      <c r="F48" s="86">
        <f>D48*E48</f>
        <v>3200</v>
      </c>
      <c r="G48" s="87" t="s">
        <v>16</v>
      </c>
      <c r="H48" s="88">
        <v>0</v>
      </c>
      <c r="I48" s="89">
        <f>F48*0.02</f>
        <v>64</v>
      </c>
      <c r="J48" s="90">
        <f>F48*0.08</f>
        <v>256</v>
      </c>
      <c r="K48" s="91">
        <f>I48+J48</f>
        <v>320</v>
      </c>
    </row>
    <row r="49" spans="1:11" ht="13.5" customHeight="1">
      <c r="A49" s="59">
        <v>2</v>
      </c>
      <c r="B49" s="92" t="s">
        <v>23</v>
      </c>
      <c r="C49" s="23" t="s">
        <v>24</v>
      </c>
      <c r="D49" s="93">
        <v>2</v>
      </c>
      <c r="E49" s="94">
        <v>400</v>
      </c>
      <c r="F49" s="94">
        <f>D49*E49</f>
        <v>800</v>
      </c>
      <c r="G49" s="95" t="s">
        <v>16</v>
      </c>
      <c r="H49" s="96">
        <v>0</v>
      </c>
      <c r="I49" s="97">
        <f>F49*0.02</f>
        <v>16</v>
      </c>
      <c r="J49" s="67">
        <f>F49*0.08</f>
        <v>64</v>
      </c>
      <c r="K49" s="98">
        <f>I49+J49</f>
        <v>80</v>
      </c>
    </row>
    <row r="50" spans="1:11" ht="13.5" customHeight="1" thickBot="1">
      <c r="A50" s="99">
        <v>3</v>
      </c>
      <c r="B50" s="100" t="s">
        <v>64</v>
      </c>
      <c r="C50" s="101" t="s">
        <v>24</v>
      </c>
      <c r="D50" s="102">
        <v>2</v>
      </c>
      <c r="E50" s="103">
        <v>750</v>
      </c>
      <c r="F50" s="104">
        <f>D50*E50</f>
        <v>1500</v>
      </c>
      <c r="G50" s="105" t="s">
        <v>16</v>
      </c>
      <c r="H50" s="106">
        <v>0</v>
      </c>
      <c r="I50" s="97">
        <f>F50*0.02</f>
        <v>30</v>
      </c>
      <c r="J50" s="67">
        <f>F50*0.08</f>
        <v>120</v>
      </c>
      <c r="K50" s="98">
        <f>I50+J50</f>
        <v>150</v>
      </c>
    </row>
    <row r="51" spans="1:11" ht="13.5" customHeight="1" thickBot="1">
      <c r="A51" s="42"/>
      <c r="B51" s="43" t="s">
        <v>50</v>
      </c>
      <c r="C51" s="107"/>
      <c r="D51" s="108"/>
      <c r="E51" s="46">
        <f>SUM(E48:E50)</f>
        <v>2750</v>
      </c>
      <c r="F51" s="47">
        <f>SUM(F48:F50)</f>
        <v>5500</v>
      </c>
      <c r="G51" s="260">
        <v>0</v>
      </c>
      <c r="H51" s="261"/>
      <c r="I51" s="109">
        <f>SUM(I48:I50)</f>
        <v>110</v>
      </c>
      <c r="J51" s="110">
        <f>SUM(J48:J50)</f>
        <v>440</v>
      </c>
      <c r="K51" s="111">
        <f>SUM(K48:K50)</f>
        <v>550</v>
      </c>
    </row>
    <row r="52" spans="1:11" ht="13.5" customHeight="1">
      <c r="A52" s="7"/>
      <c r="B52" s="112"/>
      <c r="C52" s="112"/>
      <c r="D52" s="7"/>
      <c r="E52" s="7"/>
      <c r="F52" s="7"/>
      <c r="G52" s="7"/>
      <c r="H52" s="7"/>
      <c r="I52" s="7"/>
      <c r="J52" s="7"/>
      <c r="K52" s="7"/>
    </row>
    <row r="53" spans="1:11" ht="13.5" customHeight="1">
      <c r="A53" s="7"/>
      <c r="B53" s="112"/>
      <c r="C53" s="112"/>
      <c r="D53" s="7"/>
      <c r="E53" s="7"/>
      <c r="F53" s="7"/>
      <c r="G53" s="7"/>
      <c r="H53" s="7"/>
      <c r="I53" s="7"/>
      <c r="J53" s="7"/>
      <c r="K53" s="7"/>
    </row>
    <row r="54" spans="1:11" ht="13.5" customHeight="1">
      <c r="A54" s="7"/>
      <c r="B54" s="112"/>
      <c r="C54" s="112"/>
      <c r="D54" s="7"/>
      <c r="E54" s="7"/>
      <c r="F54" s="7"/>
      <c r="G54" s="7"/>
      <c r="H54" s="7"/>
      <c r="I54" s="7"/>
      <c r="J54" s="7"/>
      <c r="K54" s="7"/>
    </row>
    <row r="55" spans="1:11" ht="13.5" customHeight="1">
      <c r="A55" s="7"/>
      <c r="B55" s="112"/>
      <c r="C55" s="112"/>
      <c r="D55" s="7"/>
      <c r="E55" s="7"/>
      <c r="F55" s="7"/>
      <c r="G55" s="7"/>
      <c r="H55" s="7"/>
      <c r="I55" s="7"/>
      <c r="J55" s="7"/>
      <c r="K55" s="7"/>
    </row>
    <row r="56" spans="1:11" ht="13.5" customHeight="1">
      <c r="A56" s="7"/>
      <c r="B56" s="112"/>
      <c r="C56" s="112"/>
      <c r="D56" s="7"/>
      <c r="E56" s="7"/>
      <c r="F56" s="7"/>
      <c r="G56" s="7"/>
      <c r="H56" s="7"/>
      <c r="I56" s="7"/>
      <c r="J56" s="7"/>
      <c r="K56" s="7"/>
    </row>
    <row r="57" spans="1:11" ht="13.5" customHeight="1">
      <c r="A57" s="7"/>
      <c r="B57" s="112"/>
      <c r="C57" s="112"/>
      <c r="D57" s="7"/>
      <c r="E57" s="7"/>
      <c r="F57" s="7"/>
      <c r="G57" s="7"/>
      <c r="H57" s="7"/>
      <c r="I57" s="7"/>
      <c r="J57" s="7"/>
      <c r="K57" s="7"/>
    </row>
    <row r="58" spans="1:11" ht="13.5" customHeight="1">
      <c r="A58" s="7"/>
      <c r="B58" s="112"/>
      <c r="C58" s="112"/>
      <c r="D58" s="7"/>
      <c r="E58" s="7"/>
      <c r="F58" s="7"/>
      <c r="G58" s="7"/>
      <c r="H58" s="7"/>
      <c r="I58" s="7"/>
      <c r="J58" s="7"/>
      <c r="K58" s="7"/>
    </row>
    <row r="59" spans="1:11" ht="13.5" customHeight="1">
      <c r="A59" s="7"/>
      <c r="B59" s="7"/>
      <c r="C59" s="7"/>
      <c r="D59" s="7"/>
      <c r="E59" s="7"/>
      <c r="F59" s="7"/>
      <c r="G59" s="7"/>
      <c r="H59" s="7"/>
      <c r="I59" s="7"/>
      <c r="J59" s="7"/>
      <c r="K59" s="113" t="s">
        <v>65</v>
      </c>
    </row>
    <row r="60" spans="1:11" ht="13.5" customHeight="1" thickBot="1">
      <c r="A60" s="258" t="s">
        <v>66</v>
      </c>
      <c r="B60" s="258"/>
      <c r="C60" s="258"/>
      <c r="D60" s="258"/>
      <c r="E60" s="258"/>
      <c r="F60" s="258"/>
      <c r="G60" s="258"/>
      <c r="H60" s="258"/>
      <c r="I60" s="258"/>
      <c r="J60" s="258"/>
      <c r="K60" s="258"/>
    </row>
    <row r="61" spans="1:11" ht="13.5" customHeight="1" thickBot="1">
      <c r="A61" s="262" t="s">
        <v>187</v>
      </c>
      <c r="B61" s="253" t="s">
        <v>2</v>
      </c>
      <c r="C61" s="252"/>
      <c r="D61" s="252"/>
      <c r="E61" s="252"/>
      <c r="F61" s="252"/>
      <c r="G61" s="252"/>
      <c r="H61" s="252"/>
      <c r="I61" s="257" t="s">
        <v>52</v>
      </c>
      <c r="J61" s="257"/>
      <c r="K61" s="257"/>
    </row>
    <row r="62" spans="1:11" ht="48.75" customHeight="1" thickBot="1">
      <c r="A62" s="263"/>
      <c r="B62" s="114" t="s">
        <v>4</v>
      </c>
      <c r="C62" s="9" t="s">
        <v>5</v>
      </c>
      <c r="D62" s="9" t="s">
        <v>6</v>
      </c>
      <c r="E62" s="9" t="s">
        <v>7</v>
      </c>
      <c r="F62" s="9" t="s">
        <v>8</v>
      </c>
      <c r="G62" s="206" t="s">
        <v>9</v>
      </c>
      <c r="H62" s="10" t="s">
        <v>10</v>
      </c>
      <c r="I62" s="207" t="s">
        <v>11</v>
      </c>
      <c r="J62" s="206" t="s">
        <v>12</v>
      </c>
      <c r="K62" s="208" t="s">
        <v>13</v>
      </c>
    </row>
    <row r="63" spans="1:11" ht="13.5" customHeight="1">
      <c r="A63" s="115">
        <v>1</v>
      </c>
      <c r="B63" s="116" t="s">
        <v>67</v>
      </c>
      <c r="C63" s="117" t="s">
        <v>24</v>
      </c>
      <c r="D63" s="118">
        <v>4</v>
      </c>
      <c r="E63" s="119">
        <v>200</v>
      </c>
      <c r="F63" s="119">
        <f>D63*E63</f>
        <v>800</v>
      </c>
      <c r="G63" s="120" t="s">
        <v>16</v>
      </c>
      <c r="H63" s="121">
        <v>0</v>
      </c>
      <c r="I63" s="122">
        <f aca="true" t="shared" si="8" ref="I63:I72">F63*0.03</f>
        <v>24</v>
      </c>
      <c r="J63" s="123">
        <f aca="true" t="shared" si="9" ref="J63:J72">F63*0.07</f>
        <v>56.00000000000001</v>
      </c>
      <c r="K63" s="124">
        <f aca="true" t="shared" si="10" ref="K63:K72">I63+J63</f>
        <v>80</v>
      </c>
    </row>
    <row r="64" spans="1:11" ht="13.5" customHeight="1">
      <c r="A64" s="125">
        <v>2</v>
      </c>
      <c r="B64" s="126" t="s">
        <v>68</v>
      </c>
      <c r="C64" s="127" t="s">
        <v>24</v>
      </c>
      <c r="D64" s="128">
        <v>4</v>
      </c>
      <c r="E64" s="129">
        <v>225</v>
      </c>
      <c r="F64" s="129">
        <f aca="true" t="shared" si="11" ref="F64:F72">D64*E64</f>
        <v>900</v>
      </c>
      <c r="G64" s="130" t="s">
        <v>16</v>
      </c>
      <c r="H64" s="131">
        <v>0</v>
      </c>
      <c r="I64" s="132">
        <f t="shared" si="8"/>
        <v>27</v>
      </c>
      <c r="J64" s="133">
        <f t="shared" si="9"/>
        <v>63.00000000000001</v>
      </c>
      <c r="K64" s="134">
        <f t="shared" si="10"/>
        <v>90</v>
      </c>
    </row>
    <row r="65" spans="1:11" ht="13.5" customHeight="1">
      <c r="A65" s="125">
        <v>3</v>
      </c>
      <c r="B65" s="126" t="s">
        <v>69</v>
      </c>
      <c r="C65" s="127" t="s">
        <v>24</v>
      </c>
      <c r="D65" s="128">
        <v>4</v>
      </c>
      <c r="E65" s="129">
        <v>200</v>
      </c>
      <c r="F65" s="129">
        <f t="shared" si="11"/>
        <v>800</v>
      </c>
      <c r="G65" s="130" t="s">
        <v>16</v>
      </c>
      <c r="H65" s="131">
        <v>0</v>
      </c>
      <c r="I65" s="132">
        <f t="shared" si="8"/>
        <v>24</v>
      </c>
      <c r="J65" s="133">
        <f t="shared" si="9"/>
        <v>56.00000000000001</v>
      </c>
      <c r="K65" s="134">
        <f t="shared" si="10"/>
        <v>80</v>
      </c>
    </row>
    <row r="66" spans="1:11" ht="13.5" customHeight="1">
      <c r="A66" s="21">
        <v>4</v>
      </c>
      <c r="B66" s="135" t="s">
        <v>70</v>
      </c>
      <c r="C66" s="23" t="s">
        <v>24</v>
      </c>
      <c r="D66" s="136">
        <v>1</v>
      </c>
      <c r="E66" s="137">
        <v>300</v>
      </c>
      <c r="F66" s="129">
        <f t="shared" si="11"/>
        <v>300</v>
      </c>
      <c r="G66" s="138" t="s">
        <v>16</v>
      </c>
      <c r="H66" s="139">
        <v>0</v>
      </c>
      <c r="I66" s="132">
        <f t="shared" si="8"/>
        <v>9</v>
      </c>
      <c r="J66" s="133">
        <f t="shared" si="9"/>
        <v>21.000000000000004</v>
      </c>
      <c r="K66" s="134">
        <f t="shared" si="10"/>
        <v>30.000000000000004</v>
      </c>
    </row>
    <row r="67" spans="1:11" ht="13.5" customHeight="1">
      <c r="A67" s="125">
        <v>5</v>
      </c>
      <c r="B67" s="126" t="s">
        <v>71</v>
      </c>
      <c r="C67" s="127" t="s">
        <v>24</v>
      </c>
      <c r="D67" s="129">
        <v>20</v>
      </c>
      <c r="E67" s="129">
        <v>25</v>
      </c>
      <c r="F67" s="129">
        <f t="shared" si="11"/>
        <v>500</v>
      </c>
      <c r="G67" s="130" t="s">
        <v>16</v>
      </c>
      <c r="H67" s="131">
        <v>0</v>
      </c>
      <c r="I67" s="132">
        <f>F67*0.03</f>
        <v>15</v>
      </c>
      <c r="J67" s="133">
        <f>F67*0.07</f>
        <v>35</v>
      </c>
      <c r="K67" s="134">
        <f>I67+J67</f>
        <v>50</v>
      </c>
    </row>
    <row r="68" spans="1:11" ht="13.5" customHeight="1">
      <c r="A68" s="21">
        <v>6</v>
      </c>
      <c r="B68" s="135" t="s">
        <v>72</v>
      </c>
      <c r="C68" s="23" t="s">
        <v>24</v>
      </c>
      <c r="D68" s="136">
        <v>2</v>
      </c>
      <c r="E68" s="137">
        <v>300</v>
      </c>
      <c r="F68" s="129">
        <f t="shared" si="11"/>
        <v>600</v>
      </c>
      <c r="G68" s="138" t="s">
        <v>16</v>
      </c>
      <c r="H68" s="139">
        <v>0</v>
      </c>
      <c r="I68" s="132">
        <f t="shared" si="8"/>
        <v>18</v>
      </c>
      <c r="J68" s="133">
        <f t="shared" si="9"/>
        <v>42.00000000000001</v>
      </c>
      <c r="K68" s="134">
        <f t="shared" si="10"/>
        <v>60.00000000000001</v>
      </c>
    </row>
    <row r="69" spans="1:11" ht="13.5" customHeight="1">
      <c r="A69" s="21">
        <v>7</v>
      </c>
      <c r="B69" s="22" t="s">
        <v>73</v>
      </c>
      <c r="C69" s="23" t="s">
        <v>24</v>
      </c>
      <c r="D69" s="24">
        <v>10</v>
      </c>
      <c r="E69" s="140">
        <v>60</v>
      </c>
      <c r="F69" s="129">
        <f t="shared" si="11"/>
        <v>600</v>
      </c>
      <c r="G69" s="26" t="s">
        <v>16</v>
      </c>
      <c r="H69" s="141">
        <v>0</v>
      </c>
      <c r="I69" s="132">
        <f>F69*0.03</f>
        <v>18</v>
      </c>
      <c r="J69" s="133">
        <f>F69*0.07</f>
        <v>42.00000000000001</v>
      </c>
      <c r="K69" s="134">
        <f>I69+J69</f>
        <v>60.00000000000001</v>
      </c>
    </row>
    <row r="70" spans="1:11" ht="13.5" customHeight="1">
      <c r="A70" s="125">
        <v>8</v>
      </c>
      <c r="B70" s="126" t="s">
        <v>74</v>
      </c>
      <c r="C70" s="127" t="s">
        <v>24</v>
      </c>
      <c r="D70" s="129">
        <v>20</v>
      </c>
      <c r="E70" s="129">
        <v>40</v>
      </c>
      <c r="F70" s="129">
        <f t="shared" si="11"/>
        <v>800</v>
      </c>
      <c r="G70" s="130" t="s">
        <v>16</v>
      </c>
      <c r="H70" s="131">
        <v>0</v>
      </c>
      <c r="I70" s="132">
        <f>F70*0.03</f>
        <v>24</v>
      </c>
      <c r="J70" s="133">
        <f>F70*0.07</f>
        <v>56.00000000000001</v>
      </c>
      <c r="K70" s="134">
        <f>I70+J70</f>
        <v>80</v>
      </c>
    </row>
    <row r="71" spans="1:11" ht="25.5" customHeight="1">
      <c r="A71" s="125">
        <v>9</v>
      </c>
      <c r="B71" s="126" t="s">
        <v>75</v>
      </c>
      <c r="C71" s="127" t="s">
        <v>24</v>
      </c>
      <c r="D71" s="129">
        <v>4</v>
      </c>
      <c r="E71" s="129">
        <v>125</v>
      </c>
      <c r="F71" s="129">
        <f t="shared" si="11"/>
        <v>500</v>
      </c>
      <c r="G71" s="130" t="s">
        <v>16</v>
      </c>
      <c r="H71" s="131">
        <v>0</v>
      </c>
      <c r="I71" s="132">
        <f>F71*0.03</f>
        <v>15</v>
      </c>
      <c r="J71" s="133">
        <f>F71*0.07</f>
        <v>35</v>
      </c>
      <c r="K71" s="134">
        <f>I71+J71</f>
        <v>50</v>
      </c>
    </row>
    <row r="72" spans="1:11" ht="13.5" customHeight="1" thickBot="1">
      <c r="A72" s="32">
        <v>10</v>
      </c>
      <c r="B72" s="100" t="s">
        <v>76</v>
      </c>
      <c r="C72" s="101" t="s">
        <v>24</v>
      </c>
      <c r="D72" s="142">
        <v>6</v>
      </c>
      <c r="E72" s="143">
        <v>500</v>
      </c>
      <c r="F72" s="143">
        <f t="shared" si="11"/>
        <v>3000</v>
      </c>
      <c r="G72" s="105" t="s">
        <v>16</v>
      </c>
      <c r="H72" s="106">
        <v>0</v>
      </c>
      <c r="I72" s="144">
        <f t="shared" si="8"/>
        <v>90</v>
      </c>
      <c r="J72" s="145">
        <f t="shared" si="9"/>
        <v>210.00000000000003</v>
      </c>
      <c r="K72" s="146">
        <f t="shared" si="10"/>
        <v>300</v>
      </c>
    </row>
    <row r="73" spans="1:11" ht="13.5" customHeight="1" thickBot="1">
      <c r="A73" s="42"/>
      <c r="B73" s="43" t="s">
        <v>50</v>
      </c>
      <c r="C73" s="147"/>
      <c r="D73" s="147"/>
      <c r="E73" s="46">
        <f>SUM(E63:E72)</f>
        <v>1975</v>
      </c>
      <c r="F73" s="47">
        <f>SUM(F63:F72)</f>
        <v>8800</v>
      </c>
      <c r="G73" s="245">
        <v>0</v>
      </c>
      <c r="H73" s="246"/>
      <c r="I73" s="46">
        <f>SUM(I63:I72)</f>
        <v>264</v>
      </c>
      <c r="J73" s="48">
        <f>SUM(J63:J72)</f>
        <v>616.0000000000001</v>
      </c>
      <c r="K73" s="47">
        <f>SUM(K63:K72)</f>
        <v>880</v>
      </c>
    </row>
    <row r="74" spans="1:11" ht="9.75" customHeight="1">
      <c r="A74" s="7"/>
      <c r="B74" s="7"/>
      <c r="C74" s="7"/>
      <c r="D74" s="7"/>
      <c r="E74" s="7"/>
      <c r="F74" s="7"/>
      <c r="G74" s="7"/>
      <c r="H74" s="7"/>
      <c r="I74" s="7"/>
      <c r="J74" s="7"/>
      <c r="K74" s="113"/>
    </row>
    <row r="75" spans="1:12" s="2" customFormat="1" ht="13.5" customHeight="1">
      <c r="A75" s="258" t="s">
        <v>77</v>
      </c>
      <c r="B75" s="258"/>
      <c r="C75" s="258"/>
      <c r="D75" s="258"/>
      <c r="E75" s="258"/>
      <c r="F75" s="258"/>
      <c r="G75" s="258"/>
      <c r="H75" s="258"/>
      <c r="I75" s="258"/>
      <c r="J75" s="258"/>
      <c r="K75" s="258"/>
      <c r="L75" s="7"/>
    </row>
    <row r="76" spans="1:12" s="2" customFormat="1" ht="13.5" customHeight="1" thickBot="1">
      <c r="A76" s="258" t="s">
        <v>78</v>
      </c>
      <c r="B76" s="258"/>
      <c r="C76" s="258"/>
      <c r="D76" s="258"/>
      <c r="E76" s="258"/>
      <c r="F76" s="258"/>
      <c r="G76" s="258"/>
      <c r="H76" s="258"/>
      <c r="I76" s="258"/>
      <c r="J76" s="258"/>
      <c r="K76" s="258"/>
      <c r="L76" s="7"/>
    </row>
    <row r="77" spans="1:12" s="2" customFormat="1" ht="13.5" customHeight="1" thickBot="1">
      <c r="A77" s="262" t="s">
        <v>187</v>
      </c>
      <c r="B77" s="253" t="s">
        <v>2</v>
      </c>
      <c r="C77" s="252"/>
      <c r="D77" s="252"/>
      <c r="E77" s="252"/>
      <c r="F77" s="252"/>
      <c r="G77" s="252"/>
      <c r="H77" s="252"/>
      <c r="I77" s="257" t="s">
        <v>52</v>
      </c>
      <c r="J77" s="257"/>
      <c r="K77" s="257"/>
      <c r="L77" s="7"/>
    </row>
    <row r="78" spans="1:12" s="2" customFormat="1" ht="48.75" customHeight="1" thickBot="1">
      <c r="A78" s="264"/>
      <c r="B78" s="114" t="s">
        <v>4</v>
      </c>
      <c r="C78" s="9" t="s">
        <v>5</v>
      </c>
      <c r="D78" s="9" t="s">
        <v>6</v>
      </c>
      <c r="E78" s="9" t="s">
        <v>7</v>
      </c>
      <c r="F78" s="9" t="s">
        <v>8</v>
      </c>
      <c r="G78" s="206" t="s">
        <v>9</v>
      </c>
      <c r="H78" s="10" t="s">
        <v>10</v>
      </c>
      <c r="I78" s="207" t="s">
        <v>11</v>
      </c>
      <c r="J78" s="206" t="s">
        <v>12</v>
      </c>
      <c r="K78" s="208" t="s">
        <v>13</v>
      </c>
      <c r="L78" s="7"/>
    </row>
    <row r="79" spans="1:12" s="2" customFormat="1" ht="13.5" customHeight="1">
      <c r="A79" s="148">
        <v>1</v>
      </c>
      <c r="B79" s="12" t="s">
        <v>79</v>
      </c>
      <c r="C79" s="13" t="s">
        <v>36</v>
      </c>
      <c r="D79" s="14">
        <v>4.8</v>
      </c>
      <c r="E79" s="15">
        <v>633</v>
      </c>
      <c r="F79" s="15">
        <f>D79*E79</f>
        <v>3038.4</v>
      </c>
      <c r="G79" s="16" t="s">
        <v>16</v>
      </c>
      <c r="H79" s="17">
        <v>40</v>
      </c>
      <c r="I79" s="213">
        <f aca="true" t="shared" si="12" ref="I79:I148">F79*0.03</f>
        <v>91.152</v>
      </c>
      <c r="J79" s="15">
        <f aca="true" t="shared" si="13" ref="J79:J148">F79*0.07</f>
        <v>212.68800000000002</v>
      </c>
      <c r="K79" s="17">
        <f aca="true" t="shared" si="14" ref="K79:K148">I79+J79</f>
        <v>303.84000000000003</v>
      </c>
      <c r="L79" s="7"/>
    </row>
    <row r="80" spans="1:12" s="2" customFormat="1" ht="13.5" customHeight="1">
      <c r="A80" s="150">
        <v>2</v>
      </c>
      <c r="B80" s="22" t="s">
        <v>80</v>
      </c>
      <c r="C80" s="23" t="s">
        <v>36</v>
      </c>
      <c r="D80" s="24">
        <v>4.2</v>
      </c>
      <c r="E80" s="25">
        <v>115</v>
      </c>
      <c r="F80" s="25">
        <f aca="true" t="shared" si="15" ref="F80:F149">D80*E80</f>
        <v>483</v>
      </c>
      <c r="G80" s="26" t="s">
        <v>16</v>
      </c>
      <c r="H80" s="27">
        <v>58</v>
      </c>
      <c r="I80" s="194">
        <f t="shared" si="12"/>
        <v>14.49</v>
      </c>
      <c r="J80" s="25">
        <f t="shared" si="13"/>
        <v>33.81</v>
      </c>
      <c r="K80" s="27">
        <f t="shared" si="14"/>
        <v>48.300000000000004</v>
      </c>
      <c r="L80" s="7"/>
    </row>
    <row r="81" spans="1:11" ht="13.5" customHeight="1">
      <c r="A81" s="21">
        <v>3</v>
      </c>
      <c r="B81" s="22" t="s">
        <v>81</v>
      </c>
      <c r="C81" s="23" t="s">
        <v>36</v>
      </c>
      <c r="D81" s="24">
        <v>4.1</v>
      </c>
      <c r="E81" s="25">
        <v>682</v>
      </c>
      <c r="F81" s="25">
        <f t="shared" si="15"/>
        <v>2796.2</v>
      </c>
      <c r="G81" s="26" t="s">
        <v>16</v>
      </c>
      <c r="H81" s="27">
        <v>189</v>
      </c>
      <c r="I81" s="194">
        <f t="shared" si="12"/>
        <v>83.886</v>
      </c>
      <c r="J81" s="25">
        <f t="shared" si="13"/>
        <v>195.734</v>
      </c>
      <c r="K81" s="27">
        <f t="shared" si="14"/>
        <v>279.62</v>
      </c>
    </row>
    <row r="82" spans="1:11" ht="13.5" customHeight="1">
      <c r="A82" s="150">
        <v>4</v>
      </c>
      <c r="B82" s="22" t="s">
        <v>82</v>
      </c>
      <c r="C82" s="23" t="s">
        <v>36</v>
      </c>
      <c r="D82" s="24">
        <v>3.9</v>
      </c>
      <c r="E82" s="25">
        <v>452</v>
      </c>
      <c r="F82" s="25">
        <f t="shared" si="15"/>
        <v>1762.8</v>
      </c>
      <c r="G82" s="26" t="s">
        <v>16</v>
      </c>
      <c r="H82" s="27">
        <v>89</v>
      </c>
      <c r="I82" s="194">
        <f t="shared" si="12"/>
        <v>52.88399999999999</v>
      </c>
      <c r="J82" s="25">
        <f t="shared" si="13"/>
        <v>123.39600000000002</v>
      </c>
      <c r="K82" s="27">
        <f t="shared" si="14"/>
        <v>176.28</v>
      </c>
    </row>
    <row r="83" spans="1:11" ht="13.5" customHeight="1">
      <c r="A83" s="21">
        <v>5</v>
      </c>
      <c r="B83" s="22" t="s">
        <v>83</v>
      </c>
      <c r="C83" s="23" t="s">
        <v>36</v>
      </c>
      <c r="D83" s="24">
        <v>4.5</v>
      </c>
      <c r="E83" s="25">
        <v>379</v>
      </c>
      <c r="F83" s="25">
        <f t="shared" si="15"/>
        <v>1705.5</v>
      </c>
      <c r="G83" s="26" t="s">
        <v>16</v>
      </c>
      <c r="H83" s="27">
        <v>104</v>
      </c>
      <c r="I83" s="194">
        <f t="shared" si="12"/>
        <v>51.165</v>
      </c>
      <c r="J83" s="25">
        <f t="shared" si="13"/>
        <v>119.385</v>
      </c>
      <c r="K83" s="27">
        <f t="shared" si="14"/>
        <v>170.55</v>
      </c>
    </row>
    <row r="84" spans="1:11" ht="13.5" customHeight="1">
      <c r="A84" s="150">
        <v>6</v>
      </c>
      <c r="B84" s="22" t="s">
        <v>84</v>
      </c>
      <c r="C84" s="23" t="s">
        <v>36</v>
      </c>
      <c r="D84" s="24">
        <v>4.2</v>
      </c>
      <c r="E84" s="25">
        <v>511</v>
      </c>
      <c r="F84" s="25">
        <f t="shared" si="15"/>
        <v>2146.2000000000003</v>
      </c>
      <c r="G84" s="26" t="s">
        <v>16</v>
      </c>
      <c r="H84" s="27">
        <v>118</v>
      </c>
      <c r="I84" s="194">
        <f t="shared" si="12"/>
        <v>64.38600000000001</v>
      </c>
      <c r="J84" s="25">
        <f t="shared" si="13"/>
        <v>150.23400000000004</v>
      </c>
      <c r="K84" s="27">
        <f t="shared" si="14"/>
        <v>214.62000000000006</v>
      </c>
    </row>
    <row r="85" spans="1:11" ht="13.5" customHeight="1">
      <c r="A85" s="21">
        <v>7</v>
      </c>
      <c r="B85" s="22" t="s">
        <v>85</v>
      </c>
      <c r="C85" s="23" t="s">
        <v>36</v>
      </c>
      <c r="D85" s="24">
        <v>6.3</v>
      </c>
      <c r="E85" s="25">
        <v>372</v>
      </c>
      <c r="F85" s="25">
        <f t="shared" si="15"/>
        <v>2343.6</v>
      </c>
      <c r="G85" s="26" t="s">
        <v>16</v>
      </c>
      <c r="H85" s="27">
        <v>41</v>
      </c>
      <c r="I85" s="194">
        <f t="shared" si="12"/>
        <v>70.30799999999999</v>
      </c>
      <c r="J85" s="25">
        <f t="shared" si="13"/>
        <v>164.05200000000002</v>
      </c>
      <c r="K85" s="27">
        <f t="shared" si="14"/>
        <v>234.36</v>
      </c>
    </row>
    <row r="86" spans="1:11" ht="13.5" customHeight="1">
      <c r="A86" s="150">
        <v>8</v>
      </c>
      <c r="B86" s="22" t="s">
        <v>86</v>
      </c>
      <c r="C86" s="23" t="s">
        <v>24</v>
      </c>
      <c r="D86" s="24">
        <v>5.6</v>
      </c>
      <c r="E86" s="25">
        <v>950</v>
      </c>
      <c r="F86" s="25">
        <f t="shared" si="15"/>
        <v>5320</v>
      </c>
      <c r="G86" s="26" t="s">
        <v>16</v>
      </c>
      <c r="H86" s="27">
        <v>68</v>
      </c>
      <c r="I86" s="194">
        <f t="shared" si="12"/>
        <v>159.6</v>
      </c>
      <c r="J86" s="25">
        <f t="shared" si="13"/>
        <v>372.40000000000003</v>
      </c>
      <c r="K86" s="27">
        <f t="shared" si="14"/>
        <v>532</v>
      </c>
    </row>
    <row r="87" spans="1:11" ht="13.5" customHeight="1">
      <c r="A87" s="21">
        <v>9</v>
      </c>
      <c r="B87" s="92" t="s">
        <v>87</v>
      </c>
      <c r="C87" s="23" t="s">
        <v>88</v>
      </c>
      <c r="D87" s="24">
        <v>6</v>
      </c>
      <c r="E87" s="94">
        <v>106</v>
      </c>
      <c r="F87" s="25">
        <f t="shared" si="15"/>
        <v>636</v>
      </c>
      <c r="G87" s="26" t="s">
        <v>16</v>
      </c>
      <c r="H87" s="151">
        <v>24</v>
      </c>
      <c r="I87" s="194">
        <f t="shared" si="12"/>
        <v>19.08</v>
      </c>
      <c r="J87" s="25">
        <f t="shared" si="13"/>
        <v>44.52</v>
      </c>
      <c r="K87" s="27">
        <f t="shared" si="14"/>
        <v>63.6</v>
      </c>
    </row>
    <row r="88" spans="1:11" ht="13.5" customHeight="1">
      <c r="A88" s="150">
        <v>10</v>
      </c>
      <c r="B88" s="22" t="s">
        <v>129</v>
      </c>
      <c r="C88" s="23" t="s">
        <v>88</v>
      </c>
      <c r="D88" s="24">
        <v>4</v>
      </c>
      <c r="E88" s="25">
        <v>640</v>
      </c>
      <c r="F88" s="25">
        <f>D88*E88</f>
        <v>2560</v>
      </c>
      <c r="G88" s="26" t="s">
        <v>16</v>
      </c>
      <c r="H88" s="27">
        <v>46</v>
      </c>
      <c r="I88" s="194">
        <f>F88*0.03</f>
        <v>76.8</v>
      </c>
      <c r="J88" s="25">
        <f>F88*0.07</f>
        <v>179.20000000000002</v>
      </c>
      <c r="K88" s="27">
        <f>I88+J88</f>
        <v>256</v>
      </c>
    </row>
    <row r="89" spans="1:11" ht="13.5" customHeight="1">
      <c r="A89" s="21">
        <v>11</v>
      </c>
      <c r="B89" s="22" t="s">
        <v>89</v>
      </c>
      <c r="C89" s="23" t="s">
        <v>26</v>
      </c>
      <c r="D89" s="24">
        <v>3.7</v>
      </c>
      <c r="E89" s="25">
        <v>384</v>
      </c>
      <c r="F89" s="25">
        <f t="shared" si="15"/>
        <v>1420.8000000000002</v>
      </c>
      <c r="G89" s="95" t="s">
        <v>16</v>
      </c>
      <c r="H89" s="27">
        <v>45</v>
      </c>
      <c r="I89" s="194">
        <f t="shared" si="12"/>
        <v>42.624</v>
      </c>
      <c r="J89" s="25">
        <f t="shared" si="13"/>
        <v>99.45600000000002</v>
      </c>
      <c r="K89" s="27">
        <f t="shared" si="14"/>
        <v>142.08</v>
      </c>
    </row>
    <row r="90" spans="1:11" ht="13.5" customHeight="1">
      <c r="A90" s="150">
        <v>12</v>
      </c>
      <c r="B90" s="22" t="s">
        <v>90</v>
      </c>
      <c r="C90" s="23" t="s">
        <v>26</v>
      </c>
      <c r="D90" s="24">
        <v>4</v>
      </c>
      <c r="E90" s="25">
        <v>450</v>
      </c>
      <c r="F90" s="25">
        <f t="shared" si="15"/>
        <v>1800</v>
      </c>
      <c r="G90" s="95" t="s">
        <v>16</v>
      </c>
      <c r="H90" s="27">
        <v>67</v>
      </c>
      <c r="I90" s="194">
        <f t="shared" si="12"/>
        <v>54</v>
      </c>
      <c r="J90" s="25">
        <f t="shared" si="13"/>
        <v>126.00000000000001</v>
      </c>
      <c r="K90" s="27">
        <f t="shared" si="14"/>
        <v>180</v>
      </c>
    </row>
    <row r="91" spans="1:11" ht="13.5" customHeight="1">
      <c r="A91" s="21">
        <v>13</v>
      </c>
      <c r="B91" s="22" t="s">
        <v>91</v>
      </c>
      <c r="C91" s="23" t="s">
        <v>26</v>
      </c>
      <c r="D91" s="24">
        <v>4</v>
      </c>
      <c r="E91" s="25">
        <v>240</v>
      </c>
      <c r="F91" s="25">
        <f t="shared" si="15"/>
        <v>960</v>
      </c>
      <c r="G91" s="95" t="s">
        <v>16</v>
      </c>
      <c r="H91" s="27">
        <v>38</v>
      </c>
      <c r="I91" s="194">
        <f t="shared" si="12"/>
        <v>28.799999999999997</v>
      </c>
      <c r="J91" s="25">
        <f t="shared" si="13"/>
        <v>67.2</v>
      </c>
      <c r="K91" s="27">
        <f t="shared" si="14"/>
        <v>96</v>
      </c>
    </row>
    <row r="92" spans="1:11" ht="13.5" customHeight="1">
      <c r="A92" s="150">
        <v>14</v>
      </c>
      <c r="B92" s="92" t="s">
        <v>92</v>
      </c>
      <c r="C92" s="23" t="s">
        <v>32</v>
      </c>
      <c r="D92" s="24">
        <v>3.9</v>
      </c>
      <c r="E92" s="94">
        <v>544</v>
      </c>
      <c r="F92" s="25">
        <f t="shared" si="15"/>
        <v>2121.6</v>
      </c>
      <c r="G92" s="95" t="s">
        <v>16</v>
      </c>
      <c r="H92" s="151">
        <v>52</v>
      </c>
      <c r="I92" s="194">
        <f t="shared" si="12"/>
        <v>63.647999999999996</v>
      </c>
      <c r="J92" s="25">
        <f t="shared" si="13"/>
        <v>148.512</v>
      </c>
      <c r="K92" s="27">
        <f t="shared" si="14"/>
        <v>212.16</v>
      </c>
    </row>
    <row r="93" spans="1:11" ht="13.5" customHeight="1">
      <c r="A93" s="21">
        <v>15</v>
      </c>
      <c r="B93" s="92" t="s">
        <v>93</v>
      </c>
      <c r="C93" s="23" t="s">
        <v>32</v>
      </c>
      <c r="D93" s="24">
        <v>4.4</v>
      </c>
      <c r="E93" s="94">
        <v>542</v>
      </c>
      <c r="F93" s="25">
        <f t="shared" si="15"/>
        <v>2384.8</v>
      </c>
      <c r="G93" s="95" t="s">
        <v>16</v>
      </c>
      <c r="H93" s="151">
        <v>98</v>
      </c>
      <c r="I93" s="194">
        <f t="shared" si="12"/>
        <v>71.544</v>
      </c>
      <c r="J93" s="25">
        <f t="shared" si="13"/>
        <v>166.93600000000004</v>
      </c>
      <c r="K93" s="27">
        <f t="shared" si="14"/>
        <v>238.48000000000002</v>
      </c>
    </row>
    <row r="94" spans="1:11" ht="13.5" customHeight="1">
      <c r="A94" s="150">
        <v>16</v>
      </c>
      <c r="B94" s="22" t="s">
        <v>94</v>
      </c>
      <c r="C94" s="23" t="s">
        <v>32</v>
      </c>
      <c r="D94" s="24">
        <v>6.1</v>
      </c>
      <c r="E94" s="25">
        <v>559</v>
      </c>
      <c r="F94" s="25">
        <f t="shared" si="15"/>
        <v>3409.8999999999996</v>
      </c>
      <c r="G94" s="26" t="s">
        <v>16</v>
      </c>
      <c r="H94" s="27">
        <v>92</v>
      </c>
      <c r="I94" s="194">
        <f t="shared" si="12"/>
        <v>102.29699999999998</v>
      </c>
      <c r="J94" s="25">
        <f t="shared" si="13"/>
        <v>238.69299999999998</v>
      </c>
      <c r="K94" s="27">
        <f t="shared" si="14"/>
        <v>340.98999999999995</v>
      </c>
    </row>
    <row r="95" spans="1:11" ht="13.5" customHeight="1">
      <c r="A95" s="21">
        <v>17</v>
      </c>
      <c r="B95" s="22" t="s">
        <v>95</v>
      </c>
      <c r="C95" s="23" t="s">
        <v>32</v>
      </c>
      <c r="D95" s="24">
        <v>5.6</v>
      </c>
      <c r="E95" s="25">
        <v>546</v>
      </c>
      <c r="F95" s="25">
        <f t="shared" si="15"/>
        <v>3057.6</v>
      </c>
      <c r="G95" s="26" t="s">
        <v>16</v>
      </c>
      <c r="H95" s="27">
        <v>20</v>
      </c>
      <c r="I95" s="194">
        <f t="shared" si="12"/>
        <v>91.728</v>
      </c>
      <c r="J95" s="25">
        <f t="shared" si="13"/>
        <v>214.032</v>
      </c>
      <c r="K95" s="27">
        <f t="shared" si="14"/>
        <v>305.76</v>
      </c>
    </row>
    <row r="96" spans="1:11" ht="13.5" customHeight="1">
      <c r="A96" s="150">
        <v>18</v>
      </c>
      <c r="B96" s="152" t="s">
        <v>96</v>
      </c>
      <c r="C96" s="23" t="s">
        <v>32</v>
      </c>
      <c r="D96" s="24">
        <v>6.8</v>
      </c>
      <c r="E96" s="94">
        <v>550</v>
      </c>
      <c r="F96" s="25">
        <f t="shared" si="15"/>
        <v>3740</v>
      </c>
      <c r="G96" s="95" t="s">
        <v>16</v>
      </c>
      <c r="H96" s="151">
        <v>124</v>
      </c>
      <c r="I96" s="194">
        <f t="shared" si="12"/>
        <v>112.2</v>
      </c>
      <c r="J96" s="25">
        <f t="shared" si="13"/>
        <v>261.8</v>
      </c>
      <c r="K96" s="27">
        <f t="shared" si="14"/>
        <v>374</v>
      </c>
    </row>
    <row r="97" spans="1:11" ht="13.5" customHeight="1">
      <c r="A97" s="21">
        <v>19</v>
      </c>
      <c r="B97" s="152" t="s">
        <v>97</v>
      </c>
      <c r="C97" s="23" t="s">
        <v>32</v>
      </c>
      <c r="D97" s="24">
        <v>3</v>
      </c>
      <c r="E97" s="94">
        <v>668</v>
      </c>
      <c r="F97" s="25">
        <f t="shared" si="15"/>
        <v>2004</v>
      </c>
      <c r="G97" s="95" t="s">
        <v>16</v>
      </c>
      <c r="H97" s="151">
        <v>87</v>
      </c>
      <c r="I97" s="194">
        <f t="shared" si="12"/>
        <v>60.12</v>
      </c>
      <c r="J97" s="25">
        <f t="shared" si="13"/>
        <v>140.28</v>
      </c>
      <c r="K97" s="27">
        <f t="shared" si="14"/>
        <v>200.4</v>
      </c>
    </row>
    <row r="98" spans="1:11" ht="13.5" customHeight="1">
      <c r="A98" s="150">
        <v>20</v>
      </c>
      <c r="B98" s="22" t="s">
        <v>98</v>
      </c>
      <c r="C98" s="23" t="s">
        <v>99</v>
      </c>
      <c r="D98" s="24">
        <v>3.9</v>
      </c>
      <c r="E98" s="25">
        <v>1135</v>
      </c>
      <c r="F98" s="25">
        <f t="shared" si="15"/>
        <v>4426.5</v>
      </c>
      <c r="G98" s="26" t="s">
        <v>16</v>
      </c>
      <c r="H98" s="27">
        <v>107</v>
      </c>
      <c r="I98" s="194">
        <f t="shared" si="12"/>
        <v>132.795</v>
      </c>
      <c r="J98" s="25">
        <f t="shared" si="13"/>
        <v>309.855</v>
      </c>
      <c r="K98" s="27">
        <f t="shared" si="14"/>
        <v>442.65</v>
      </c>
    </row>
    <row r="99" spans="1:11" ht="13.5" customHeight="1">
      <c r="A99" s="21">
        <v>21</v>
      </c>
      <c r="B99" s="22" t="s">
        <v>100</v>
      </c>
      <c r="C99" s="23" t="s">
        <v>101</v>
      </c>
      <c r="D99" s="24">
        <v>4.7</v>
      </c>
      <c r="E99" s="25">
        <v>1530</v>
      </c>
      <c r="F99" s="25">
        <f t="shared" si="15"/>
        <v>7191</v>
      </c>
      <c r="G99" s="26" t="s">
        <v>16</v>
      </c>
      <c r="H99" s="27">
        <v>124</v>
      </c>
      <c r="I99" s="194">
        <f t="shared" si="12"/>
        <v>215.73</v>
      </c>
      <c r="J99" s="25">
        <f t="shared" si="13"/>
        <v>503.37000000000006</v>
      </c>
      <c r="K99" s="27">
        <f t="shared" si="14"/>
        <v>719.1</v>
      </c>
    </row>
    <row r="100" spans="1:11" ht="13.5" customHeight="1">
      <c r="A100" s="150">
        <v>22</v>
      </c>
      <c r="B100" s="22" t="s">
        <v>102</v>
      </c>
      <c r="C100" s="23" t="s">
        <v>45</v>
      </c>
      <c r="D100" s="24">
        <v>6</v>
      </c>
      <c r="E100" s="25">
        <v>900</v>
      </c>
      <c r="F100" s="25">
        <f t="shared" si="15"/>
        <v>5400</v>
      </c>
      <c r="G100" s="26" t="s">
        <v>16</v>
      </c>
      <c r="H100" s="27">
        <v>22</v>
      </c>
      <c r="I100" s="194">
        <f t="shared" si="12"/>
        <v>162</v>
      </c>
      <c r="J100" s="25">
        <f t="shared" si="13"/>
        <v>378.00000000000006</v>
      </c>
      <c r="K100" s="27">
        <f t="shared" si="14"/>
        <v>540</v>
      </c>
    </row>
    <row r="101" spans="1:11" ht="13.5" customHeight="1">
      <c r="A101" s="21">
        <v>23</v>
      </c>
      <c r="B101" s="22" t="s">
        <v>103</v>
      </c>
      <c r="C101" s="23" t="s">
        <v>45</v>
      </c>
      <c r="D101" s="24">
        <v>4.2</v>
      </c>
      <c r="E101" s="25">
        <v>999</v>
      </c>
      <c r="F101" s="25">
        <f t="shared" si="15"/>
        <v>4195.8</v>
      </c>
      <c r="G101" s="26" t="s">
        <v>16</v>
      </c>
      <c r="H101" s="27">
        <v>149</v>
      </c>
      <c r="I101" s="194">
        <f t="shared" si="12"/>
        <v>125.874</v>
      </c>
      <c r="J101" s="25">
        <f t="shared" si="13"/>
        <v>293.706</v>
      </c>
      <c r="K101" s="27">
        <f t="shared" si="14"/>
        <v>419.58000000000004</v>
      </c>
    </row>
    <row r="102" spans="1:11" ht="13.5" customHeight="1">
      <c r="A102" s="150">
        <v>24</v>
      </c>
      <c r="B102" s="22" t="s">
        <v>104</v>
      </c>
      <c r="C102" s="23" t="s">
        <v>45</v>
      </c>
      <c r="D102" s="24">
        <v>5</v>
      </c>
      <c r="E102" s="25">
        <v>1120</v>
      </c>
      <c r="F102" s="25">
        <f t="shared" si="15"/>
        <v>5600</v>
      </c>
      <c r="G102" s="26" t="s">
        <v>16</v>
      </c>
      <c r="H102" s="27">
        <v>48</v>
      </c>
      <c r="I102" s="194">
        <f t="shared" si="12"/>
        <v>168</v>
      </c>
      <c r="J102" s="25">
        <f t="shared" si="13"/>
        <v>392.00000000000006</v>
      </c>
      <c r="K102" s="27">
        <f t="shared" si="14"/>
        <v>560</v>
      </c>
    </row>
    <row r="103" spans="1:11" ht="13.5" customHeight="1">
      <c r="A103" s="21">
        <v>25</v>
      </c>
      <c r="B103" s="22" t="s">
        <v>105</v>
      </c>
      <c r="C103" s="153" t="s">
        <v>53</v>
      </c>
      <c r="D103" s="24">
        <v>3.8</v>
      </c>
      <c r="E103" s="25">
        <v>511</v>
      </c>
      <c r="F103" s="25">
        <f t="shared" si="15"/>
        <v>1941.8</v>
      </c>
      <c r="G103" s="26" t="s">
        <v>16</v>
      </c>
      <c r="H103" s="27">
        <v>19</v>
      </c>
      <c r="I103" s="194">
        <f t="shared" si="12"/>
        <v>58.254</v>
      </c>
      <c r="J103" s="25">
        <f t="shared" si="13"/>
        <v>135.92600000000002</v>
      </c>
      <c r="K103" s="27">
        <f t="shared" si="14"/>
        <v>194.18</v>
      </c>
    </row>
    <row r="104" spans="1:12" s="5" customFormat="1" ht="13.5" customHeight="1">
      <c r="A104" s="150">
        <v>26</v>
      </c>
      <c r="B104" s="22" t="s">
        <v>106</v>
      </c>
      <c r="C104" s="154" t="s">
        <v>55</v>
      </c>
      <c r="D104" s="155">
        <v>4.1</v>
      </c>
      <c r="E104" s="25">
        <v>856</v>
      </c>
      <c r="F104" s="25">
        <f t="shared" si="15"/>
        <v>3509.6</v>
      </c>
      <c r="G104" s="26" t="s">
        <v>16</v>
      </c>
      <c r="H104" s="27">
        <v>42</v>
      </c>
      <c r="I104" s="194">
        <f t="shared" si="12"/>
        <v>105.288</v>
      </c>
      <c r="J104" s="25">
        <f t="shared" si="13"/>
        <v>245.67200000000003</v>
      </c>
      <c r="K104" s="27">
        <f t="shared" si="14"/>
        <v>350.96000000000004</v>
      </c>
      <c r="L104" s="156"/>
    </row>
    <row r="105" spans="1:12" s="5" customFormat="1" ht="13.5" customHeight="1">
      <c r="A105" s="21">
        <v>27</v>
      </c>
      <c r="B105" s="22" t="s">
        <v>107</v>
      </c>
      <c r="C105" s="154" t="s">
        <v>55</v>
      </c>
      <c r="D105" s="155">
        <v>6</v>
      </c>
      <c r="E105" s="25">
        <v>1500</v>
      </c>
      <c r="F105" s="25">
        <f t="shared" si="15"/>
        <v>9000</v>
      </c>
      <c r="G105" s="26" t="s">
        <v>16</v>
      </c>
      <c r="H105" s="27">
        <v>174</v>
      </c>
      <c r="I105" s="194">
        <f t="shared" si="12"/>
        <v>270</v>
      </c>
      <c r="J105" s="25">
        <f t="shared" si="13"/>
        <v>630.0000000000001</v>
      </c>
      <c r="K105" s="27">
        <f t="shared" si="14"/>
        <v>900.0000000000001</v>
      </c>
      <c r="L105" s="156"/>
    </row>
    <row r="106" spans="1:12" s="5" customFormat="1" ht="13.5" customHeight="1">
      <c r="A106" s="150">
        <v>28</v>
      </c>
      <c r="B106" s="92" t="s">
        <v>108</v>
      </c>
      <c r="C106" s="23" t="s">
        <v>55</v>
      </c>
      <c r="D106" s="155">
        <v>5.2</v>
      </c>
      <c r="E106" s="94">
        <v>965</v>
      </c>
      <c r="F106" s="25">
        <f t="shared" si="15"/>
        <v>5018</v>
      </c>
      <c r="G106" s="95" t="s">
        <v>16</v>
      </c>
      <c r="H106" s="151">
        <v>397</v>
      </c>
      <c r="I106" s="194">
        <f t="shared" si="12"/>
        <v>150.54</v>
      </c>
      <c r="J106" s="25">
        <f t="shared" si="13"/>
        <v>351.26000000000005</v>
      </c>
      <c r="K106" s="27">
        <f t="shared" si="14"/>
        <v>501.80000000000007</v>
      </c>
      <c r="L106" s="156"/>
    </row>
    <row r="107" spans="1:12" s="5" customFormat="1" ht="13.5" customHeight="1">
      <c r="A107" s="21">
        <v>29</v>
      </c>
      <c r="B107" s="22" t="s">
        <v>109</v>
      </c>
      <c r="C107" s="23" t="s">
        <v>55</v>
      </c>
      <c r="D107" s="24">
        <v>5</v>
      </c>
      <c r="E107" s="25">
        <v>363</v>
      </c>
      <c r="F107" s="25">
        <f t="shared" si="15"/>
        <v>1815</v>
      </c>
      <c r="G107" s="26" t="s">
        <v>16</v>
      </c>
      <c r="H107" s="27">
        <v>72</v>
      </c>
      <c r="I107" s="194">
        <f t="shared" si="12"/>
        <v>54.449999999999996</v>
      </c>
      <c r="J107" s="25">
        <f t="shared" si="13"/>
        <v>127.05000000000001</v>
      </c>
      <c r="K107" s="27">
        <f t="shared" si="14"/>
        <v>181.5</v>
      </c>
      <c r="L107" s="156"/>
    </row>
    <row r="108" spans="1:12" s="5" customFormat="1" ht="13.5" customHeight="1">
      <c r="A108" s="150">
        <v>30</v>
      </c>
      <c r="B108" s="22" t="s">
        <v>23</v>
      </c>
      <c r="C108" s="154" t="s">
        <v>55</v>
      </c>
      <c r="D108" s="155">
        <v>4</v>
      </c>
      <c r="E108" s="25">
        <v>400</v>
      </c>
      <c r="F108" s="25">
        <f t="shared" si="15"/>
        <v>1600</v>
      </c>
      <c r="G108" s="26" t="s">
        <v>16</v>
      </c>
      <c r="H108" s="27">
        <v>34</v>
      </c>
      <c r="I108" s="194">
        <f t="shared" si="12"/>
        <v>48</v>
      </c>
      <c r="J108" s="25">
        <f t="shared" si="13"/>
        <v>112.00000000000001</v>
      </c>
      <c r="K108" s="27">
        <f t="shared" si="14"/>
        <v>160</v>
      </c>
      <c r="L108" s="156"/>
    </row>
    <row r="109" spans="1:12" s="5" customFormat="1" ht="13.5" customHeight="1">
      <c r="A109" s="21">
        <v>31</v>
      </c>
      <c r="B109" s="22" t="s">
        <v>110</v>
      </c>
      <c r="C109" s="154" t="s">
        <v>55</v>
      </c>
      <c r="D109" s="155">
        <v>4</v>
      </c>
      <c r="E109" s="25">
        <v>450</v>
      </c>
      <c r="F109" s="25">
        <f t="shared" si="15"/>
        <v>1800</v>
      </c>
      <c r="G109" s="26" t="s">
        <v>16</v>
      </c>
      <c r="H109" s="27">
        <v>55</v>
      </c>
      <c r="I109" s="194">
        <f t="shared" si="12"/>
        <v>54</v>
      </c>
      <c r="J109" s="25">
        <f t="shared" si="13"/>
        <v>126.00000000000001</v>
      </c>
      <c r="K109" s="27">
        <f t="shared" si="14"/>
        <v>180</v>
      </c>
      <c r="L109" s="156"/>
    </row>
    <row r="110" spans="1:12" s="5" customFormat="1" ht="13.5" customHeight="1">
      <c r="A110" s="150">
        <v>32</v>
      </c>
      <c r="B110" s="22" t="s">
        <v>111</v>
      </c>
      <c r="C110" s="154" t="s">
        <v>112</v>
      </c>
      <c r="D110" s="155">
        <v>6</v>
      </c>
      <c r="E110" s="25">
        <v>200</v>
      </c>
      <c r="F110" s="25">
        <f t="shared" si="15"/>
        <v>1200</v>
      </c>
      <c r="G110" s="26" t="s">
        <v>16</v>
      </c>
      <c r="H110" s="27">
        <v>29</v>
      </c>
      <c r="I110" s="194">
        <f t="shared" si="12"/>
        <v>36</v>
      </c>
      <c r="J110" s="25">
        <f t="shared" si="13"/>
        <v>84.00000000000001</v>
      </c>
      <c r="K110" s="27">
        <f t="shared" si="14"/>
        <v>120.00000000000001</v>
      </c>
      <c r="L110" s="156"/>
    </row>
    <row r="111" spans="1:11" ht="13.5" customHeight="1">
      <c r="A111" s="21">
        <v>33</v>
      </c>
      <c r="B111" s="22" t="s">
        <v>113</v>
      </c>
      <c r="C111" s="154" t="s">
        <v>112</v>
      </c>
      <c r="D111" s="155">
        <v>4</v>
      </c>
      <c r="E111" s="25">
        <v>400</v>
      </c>
      <c r="F111" s="25">
        <f t="shared" si="15"/>
        <v>1600</v>
      </c>
      <c r="G111" s="26" t="s">
        <v>16</v>
      </c>
      <c r="H111" s="141">
        <v>58</v>
      </c>
      <c r="I111" s="214">
        <f t="shared" si="12"/>
        <v>48</v>
      </c>
      <c r="J111" s="133">
        <f t="shared" si="13"/>
        <v>112.00000000000001</v>
      </c>
      <c r="K111" s="134">
        <f t="shared" si="14"/>
        <v>160</v>
      </c>
    </row>
    <row r="112" spans="1:11" ht="13.5" customHeight="1">
      <c r="A112" s="150">
        <v>34</v>
      </c>
      <c r="B112" s="92" t="s">
        <v>114</v>
      </c>
      <c r="C112" s="158" t="s">
        <v>112</v>
      </c>
      <c r="D112" s="155">
        <v>4</v>
      </c>
      <c r="E112" s="94">
        <v>300</v>
      </c>
      <c r="F112" s="25">
        <f t="shared" si="15"/>
        <v>1200</v>
      </c>
      <c r="G112" s="26" t="s">
        <v>16</v>
      </c>
      <c r="H112" s="96">
        <v>43</v>
      </c>
      <c r="I112" s="214">
        <f t="shared" si="12"/>
        <v>36</v>
      </c>
      <c r="J112" s="133">
        <f t="shared" si="13"/>
        <v>84.00000000000001</v>
      </c>
      <c r="K112" s="134">
        <f t="shared" si="14"/>
        <v>120.00000000000001</v>
      </c>
    </row>
    <row r="113" spans="1:11" ht="13.5" customHeight="1">
      <c r="A113" s="21">
        <v>35</v>
      </c>
      <c r="B113" s="22" t="s">
        <v>115</v>
      </c>
      <c r="C113" s="154" t="s">
        <v>112</v>
      </c>
      <c r="D113" s="155">
        <v>3.3</v>
      </c>
      <c r="E113" s="25">
        <v>411</v>
      </c>
      <c r="F113" s="25">
        <f t="shared" si="15"/>
        <v>1356.3</v>
      </c>
      <c r="G113" s="26" t="s">
        <v>16</v>
      </c>
      <c r="H113" s="141">
        <v>74</v>
      </c>
      <c r="I113" s="214">
        <f t="shared" si="12"/>
        <v>40.689</v>
      </c>
      <c r="J113" s="133">
        <f t="shared" si="13"/>
        <v>94.941</v>
      </c>
      <c r="K113" s="134">
        <f t="shared" si="14"/>
        <v>135.63</v>
      </c>
    </row>
    <row r="114" spans="1:11" ht="13.5" customHeight="1">
      <c r="A114" s="150">
        <v>36</v>
      </c>
      <c r="B114" s="92" t="s">
        <v>163</v>
      </c>
      <c r="C114" s="158" t="s">
        <v>112</v>
      </c>
      <c r="D114" s="155">
        <v>4</v>
      </c>
      <c r="E114" s="94">
        <v>630</v>
      </c>
      <c r="F114" s="25">
        <f t="shared" si="15"/>
        <v>2520</v>
      </c>
      <c r="G114" s="26" t="s">
        <v>16</v>
      </c>
      <c r="H114" s="151">
        <v>85</v>
      </c>
      <c r="I114" s="194">
        <f t="shared" si="12"/>
        <v>75.6</v>
      </c>
      <c r="J114" s="25">
        <f t="shared" si="13"/>
        <v>176.4</v>
      </c>
      <c r="K114" s="27">
        <f t="shared" si="14"/>
        <v>252</v>
      </c>
    </row>
    <row r="115" spans="1:11" ht="13.5" customHeight="1">
      <c r="A115" s="21">
        <v>37</v>
      </c>
      <c r="B115" s="22" t="s">
        <v>185</v>
      </c>
      <c r="C115" s="154" t="s">
        <v>48</v>
      </c>
      <c r="D115" s="155">
        <v>3.5</v>
      </c>
      <c r="E115" s="25">
        <v>330</v>
      </c>
      <c r="F115" s="25">
        <f t="shared" si="15"/>
        <v>1155</v>
      </c>
      <c r="G115" s="26" t="s">
        <v>16</v>
      </c>
      <c r="H115" s="141">
        <v>50</v>
      </c>
      <c r="I115" s="214">
        <f t="shared" si="12"/>
        <v>34.65</v>
      </c>
      <c r="J115" s="133">
        <f t="shared" si="13"/>
        <v>80.85000000000001</v>
      </c>
      <c r="K115" s="134">
        <f t="shared" si="14"/>
        <v>115.5</v>
      </c>
    </row>
    <row r="116" spans="1:11" ht="13.5" customHeight="1">
      <c r="A116" s="150">
        <v>38</v>
      </c>
      <c r="B116" s="22" t="s">
        <v>116</v>
      </c>
      <c r="C116" s="23" t="s">
        <v>58</v>
      </c>
      <c r="D116" s="24">
        <v>4.5</v>
      </c>
      <c r="E116" s="25">
        <v>1450</v>
      </c>
      <c r="F116" s="25">
        <f t="shared" si="15"/>
        <v>6525</v>
      </c>
      <c r="G116" s="26" t="s">
        <v>59</v>
      </c>
      <c r="H116" s="27">
        <v>80</v>
      </c>
      <c r="I116" s="194">
        <f t="shared" si="12"/>
        <v>195.75</v>
      </c>
      <c r="J116" s="25">
        <f t="shared" si="13"/>
        <v>456.75000000000006</v>
      </c>
      <c r="K116" s="27">
        <f t="shared" si="14"/>
        <v>652.5</v>
      </c>
    </row>
    <row r="117" spans="1:11" ht="13.5" customHeight="1">
      <c r="A117" s="21">
        <v>39</v>
      </c>
      <c r="B117" s="22" t="s">
        <v>124</v>
      </c>
      <c r="C117" s="23" t="s">
        <v>36</v>
      </c>
      <c r="D117" s="24">
        <v>4.7</v>
      </c>
      <c r="E117" s="25">
        <v>305</v>
      </c>
      <c r="F117" s="25">
        <f>D117*E117</f>
        <v>1433.5</v>
      </c>
      <c r="G117" s="26" t="s">
        <v>16</v>
      </c>
      <c r="H117" s="27">
        <v>56</v>
      </c>
      <c r="I117" s="194">
        <f>F117*0.03</f>
        <v>43.004999999999995</v>
      </c>
      <c r="J117" s="25">
        <f>F117*0.07</f>
        <v>100.34500000000001</v>
      </c>
      <c r="K117" s="27">
        <f>I117+J117</f>
        <v>143.35000000000002</v>
      </c>
    </row>
    <row r="118" spans="1:11" ht="13.5" customHeight="1">
      <c r="A118" s="150">
        <v>40</v>
      </c>
      <c r="B118" s="22" t="s">
        <v>126</v>
      </c>
      <c r="C118" s="23" t="s">
        <v>36</v>
      </c>
      <c r="D118" s="24">
        <v>3.9</v>
      </c>
      <c r="E118" s="25">
        <v>380</v>
      </c>
      <c r="F118" s="25">
        <f>D118*E118</f>
        <v>1482</v>
      </c>
      <c r="G118" s="26" t="s">
        <v>16</v>
      </c>
      <c r="H118" s="27">
        <v>24</v>
      </c>
      <c r="I118" s="194">
        <f>F118*0.03</f>
        <v>44.46</v>
      </c>
      <c r="J118" s="25">
        <f>F118*0.07</f>
        <v>103.74000000000001</v>
      </c>
      <c r="K118" s="27">
        <f>I118+J118</f>
        <v>148.20000000000002</v>
      </c>
    </row>
    <row r="119" spans="1:11" ht="13.5" customHeight="1">
      <c r="A119" s="21">
        <v>41</v>
      </c>
      <c r="B119" s="92" t="s">
        <v>117</v>
      </c>
      <c r="C119" s="23" t="s">
        <v>36</v>
      </c>
      <c r="D119" s="24">
        <v>3.8</v>
      </c>
      <c r="E119" s="94">
        <v>384</v>
      </c>
      <c r="F119" s="25">
        <f t="shared" si="15"/>
        <v>1459.1999999999998</v>
      </c>
      <c r="G119" s="26" t="s">
        <v>59</v>
      </c>
      <c r="H119" s="151">
        <v>7</v>
      </c>
      <c r="I119" s="194">
        <f t="shared" si="12"/>
        <v>43.775999999999996</v>
      </c>
      <c r="J119" s="25">
        <f t="shared" si="13"/>
        <v>102.14399999999999</v>
      </c>
      <c r="K119" s="27">
        <f t="shared" si="14"/>
        <v>145.92</v>
      </c>
    </row>
    <row r="120" spans="1:11" ht="13.5" customHeight="1">
      <c r="A120" s="150">
        <v>42</v>
      </c>
      <c r="B120" s="92" t="s">
        <v>118</v>
      </c>
      <c r="C120" s="23" t="s">
        <v>36</v>
      </c>
      <c r="D120" s="24">
        <v>3.8</v>
      </c>
      <c r="E120" s="94">
        <v>164</v>
      </c>
      <c r="F120" s="25">
        <f t="shared" si="15"/>
        <v>623.1999999999999</v>
      </c>
      <c r="G120" s="95" t="s">
        <v>59</v>
      </c>
      <c r="H120" s="151">
        <v>0</v>
      </c>
      <c r="I120" s="194">
        <f t="shared" si="12"/>
        <v>18.695999999999998</v>
      </c>
      <c r="J120" s="25">
        <f t="shared" si="13"/>
        <v>43.624</v>
      </c>
      <c r="K120" s="27">
        <f t="shared" si="14"/>
        <v>62.32</v>
      </c>
    </row>
    <row r="121" spans="1:11" ht="13.5" customHeight="1">
      <c r="A121" s="21">
        <v>43</v>
      </c>
      <c r="B121" s="92" t="s">
        <v>119</v>
      </c>
      <c r="C121" s="23" t="s">
        <v>36</v>
      </c>
      <c r="D121" s="24">
        <v>4</v>
      </c>
      <c r="E121" s="94">
        <v>237</v>
      </c>
      <c r="F121" s="25">
        <f t="shared" si="15"/>
        <v>948</v>
      </c>
      <c r="G121" s="95" t="s">
        <v>59</v>
      </c>
      <c r="H121" s="151">
        <v>0</v>
      </c>
      <c r="I121" s="194">
        <f t="shared" si="12"/>
        <v>28.439999999999998</v>
      </c>
      <c r="J121" s="25">
        <f t="shared" si="13"/>
        <v>66.36</v>
      </c>
      <c r="K121" s="27">
        <f t="shared" si="14"/>
        <v>94.8</v>
      </c>
    </row>
    <row r="122" spans="1:11" ht="13.5" customHeight="1" thickBot="1">
      <c r="A122" s="225">
        <v>44</v>
      </c>
      <c r="B122" s="215" t="s">
        <v>120</v>
      </c>
      <c r="C122" s="34" t="s">
        <v>36</v>
      </c>
      <c r="D122" s="35">
        <v>3.1</v>
      </c>
      <c r="E122" s="104">
        <v>377</v>
      </c>
      <c r="F122" s="36">
        <f t="shared" si="15"/>
        <v>1168.7</v>
      </c>
      <c r="G122" s="216" t="s">
        <v>59</v>
      </c>
      <c r="H122" s="217">
        <v>22</v>
      </c>
      <c r="I122" s="196">
        <f t="shared" si="12"/>
        <v>35.061</v>
      </c>
      <c r="J122" s="36">
        <f t="shared" si="13"/>
        <v>81.80900000000001</v>
      </c>
      <c r="K122" s="38">
        <f t="shared" si="14"/>
        <v>116.87</v>
      </c>
    </row>
    <row r="123" spans="1:11" ht="13.5" customHeight="1">
      <c r="A123" s="218"/>
      <c r="B123" s="219"/>
      <c r="C123" s="220"/>
      <c r="D123" s="221"/>
      <c r="E123" s="222"/>
      <c r="F123" s="223"/>
      <c r="G123" s="224"/>
      <c r="H123" s="222"/>
      <c r="I123" s="223"/>
      <c r="J123" s="223"/>
      <c r="K123" s="223"/>
    </row>
    <row r="124" spans="1:11" ht="13.5" customHeight="1" thickBot="1">
      <c r="A124" s="218"/>
      <c r="B124" s="219"/>
      <c r="C124" s="220"/>
      <c r="D124" s="221"/>
      <c r="E124" s="222"/>
      <c r="F124" s="223"/>
      <c r="G124" s="224"/>
      <c r="H124" s="222"/>
      <c r="I124" s="223"/>
      <c r="J124" s="223"/>
      <c r="K124" s="113" t="s">
        <v>188</v>
      </c>
    </row>
    <row r="125" spans="1:11" ht="13.5" customHeight="1" thickBot="1">
      <c r="A125" s="262" t="s">
        <v>187</v>
      </c>
      <c r="B125" s="253" t="s">
        <v>2</v>
      </c>
      <c r="C125" s="252"/>
      <c r="D125" s="252"/>
      <c r="E125" s="252"/>
      <c r="F125" s="252"/>
      <c r="G125" s="252"/>
      <c r="H125" s="252"/>
      <c r="I125" s="257" t="s">
        <v>52</v>
      </c>
      <c r="J125" s="257"/>
      <c r="K125" s="257"/>
    </row>
    <row r="126" spans="1:11" ht="48.75" customHeight="1" thickBot="1">
      <c r="A126" s="264"/>
      <c r="B126" s="114" t="s">
        <v>4</v>
      </c>
      <c r="C126" s="9" t="s">
        <v>5</v>
      </c>
      <c r="D126" s="9" t="s">
        <v>6</v>
      </c>
      <c r="E126" s="9" t="s">
        <v>7</v>
      </c>
      <c r="F126" s="9" t="s">
        <v>8</v>
      </c>
      <c r="G126" s="206" t="s">
        <v>9</v>
      </c>
      <c r="H126" s="10" t="s">
        <v>10</v>
      </c>
      <c r="I126" s="207" t="s">
        <v>11</v>
      </c>
      <c r="J126" s="206" t="s">
        <v>12</v>
      </c>
      <c r="K126" s="208" t="s">
        <v>13</v>
      </c>
    </row>
    <row r="127" spans="1:11" ht="13.5" customHeight="1">
      <c r="A127" s="229">
        <v>45</v>
      </c>
      <c r="B127" s="84" t="s">
        <v>121</v>
      </c>
      <c r="C127" s="13" t="s">
        <v>36</v>
      </c>
      <c r="D127" s="14">
        <v>3.5</v>
      </c>
      <c r="E127" s="86">
        <v>390</v>
      </c>
      <c r="F127" s="15">
        <f t="shared" si="15"/>
        <v>1365</v>
      </c>
      <c r="G127" s="87" t="s">
        <v>59</v>
      </c>
      <c r="H127" s="226">
        <v>17</v>
      </c>
      <c r="I127" s="213">
        <f t="shared" si="12"/>
        <v>40.949999999999996</v>
      </c>
      <c r="J127" s="15">
        <f t="shared" si="13"/>
        <v>95.55000000000001</v>
      </c>
      <c r="K127" s="17">
        <f t="shared" si="14"/>
        <v>136.5</v>
      </c>
    </row>
    <row r="128" spans="1:11" ht="13.5" customHeight="1">
      <c r="A128" s="230">
        <v>46</v>
      </c>
      <c r="B128" s="92" t="s">
        <v>122</v>
      </c>
      <c r="C128" s="23" t="s">
        <v>36</v>
      </c>
      <c r="D128" s="24">
        <v>3.9</v>
      </c>
      <c r="E128" s="94">
        <v>389</v>
      </c>
      <c r="F128" s="25">
        <f t="shared" si="15"/>
        <v>1517.1</v>
      </c>
      <c r="G128" s="95" t="s">
        <v>59</v>
      </c>
      <c r="H128" s="151">
        <v>8</v>
      </c>
      <c r="I128" s="194">
        <f t="shared" si="12"/>
        <v>45.513</v>
      </c>
      <c r="J128" s="25">
        <f t="shared" si="13"/>
        <v>106.197</v>
      </c>
      <c r="K128" s="27">
        <f t="shared" si="14"/>
        <v>151.71</v>
      </c>
    </row>
    <row r="129" spans="1:11" ht="13.5" customHeight="1">
      <c r="A129" s="231">
        <v>47</v>
      </c>
      <c r="B129" s="92" t="s">
        <v>123</v>
      </c>
      <c r="C129" s="23" t="s">
        <v>36</v>
      </c>
      <c r="D129" s="24">
        <v>3</v>
      </c>
      <c r="E129" s="94">
        <v>68</v>
      </c>
      <c r="F129" s="25">
        <f t="shared" si="15"/>
        <v>204</v>
      </c>
      <c r="G129" s="95" t="s">
        <v>59</v>
      </c>
      <c r="H129" s="151">
        <v>11</v>
      </c>
      <c r="I129" s="194">
        <f t="shared" si="12"/>
        <v>6.12</v>
      </c>
      <c r="J129" s="25">
        <f t="shared" si="13"/>
        <v>14.280000000000001</v>
      </c>
      <c r="K129" s="27">
        <f t="shared" si="14"/>
        <v>20.400000000000002</v>
      </c>
    </row>
    <row r="130" spans="1:11" ht="13.5" customHeight="1">
      <c r="A130" s="230">
        <v>48</v>
      </c>
      <c r="B130" s="22" t="s">
        <v>125</v>
      </c>
      <c r="C130" s="23" t="s">
        <v>36</v>
      </c>
      <c r="D130" s="24">
        <v>2.5</v>
      </c>
      <c r="E130" s="25">
        <v>110</v>
      </c>
      <c r="F130" s="25">
        <f t="shared" si="15"/>
        <v>275</v>
      </c>
      <c r="G130" s="26" t="s">
        <v>59</v>
      </c>
      <c r="H130" s="27">
        <v>23</v>
      </c>
      <c r="I130" s="194">
        <f t="shared" si="12"/>
        <v>8.25</v>
      </c>
      <c r="J130" s="25">
        <f t="shared" si="13"/>
        <v>19.250000000000004</v>
      </c>
      <c r="K130" s="27">
        <f t="shared" si="14"/>
        <v>27.500000000000004</v>
      </c>
    </row>
    <row r="131" spans="1:11" ht="13.5" customHeight="1">
      <c r="A131" s="231">
        <v>49</v>
      </c>
      <c r="B131" s="92" t="s">
        <v>127</v>
      </c>
      <c r="C131" s="23" t="s">
        <v>40</v>
      </c>
      <c r="D131" s="24">
        <v>3.9</v>
      </c>
      <c r="E131" s="94">
        <v>743</v>
      </c>
      <c r="F131" s="25">
        <f t="shared" si="15"/>
        <v>2897.7</v>
      </c>
      <c r="G131" s="95" t="s">
        <v>59</v>
      </c>
      <c r="H131" s="151">
        <v>78</v>
      </c>
      <c r="I131" s="194">
        <f t="shared" si="12"/>
        <v>86.931</v>
      </c>
      <c r="J131" s="25">
        <f t="shared" si="13"/>
        <v>202.839</v>
      </c>
      <c r="K131" s="27">
        <f t="shared" si="14"/>
        <v>289.77</v>
      </c>
    </row>
    <row r="132" spans="1:11" ht="13.5" customHeight="1">
      <c r="A132" s="230">
        <v>50</v>
      </c>
      <c r="B132" s="92" t="s">
        <v>128</v>
      </c>
      <c r="C132" s="23" t="s">
        <v>88</v>
      </c>
      <c r="D132" s="24">
        <v>6</v>
      </c>
      <c r="E132" s="94">
        <v>1150</v>
      </c>
      <c r="F132" s="25">
        <f t="shared" si="15"/>
        <v>6900</v>
      </c>
      <c r="G132" s="95" t="s">
        <v>59</v>
      </c>
      <c r="H132" s="151">
        <v>18</v>
      </c>
      <c r="I132" s="194">
        <f t="shared" si="12"/>
        <v>207</v>
      </c>
      <c r="J132" s="25">
        <f t="shared" si="13"/>
        <v>483.00000000000006</v>
      </c>
      <c r="K132" s="27">
        <f t="shared" si="14"/>
        <v>690</v>
      </c>
    </row>
    <row r="133" spans="1:11" ht="13.5" customHeight="1">
      <c r="A133" s="231">
        <v>51</v>
      </c>
      <c r="B133" s="92" t="s">
        <v>130</v>
      </c>
      <c r="C133" s="23" t="s">
        <v>88</v>
      </c>
      <c r="D133" s="24">
        <v>3.264705882352941</v>
      </c>
      <c r="E133" s="94">
        <v>170</v>
      </c>
      <c r="F133" s="25">
        <f t="shared" si="15"/>
        <v>555</v>
      </c>
      <c r="G133" s="95" t="s">
        <v>59</v>
      </c>
      <c r="H133" s="151">
        <v>22</v>
      </c>
      <c r="I133" s="194">
        <f t="shared" si="12"/>
        <v>16.65</v>
      </c>
      <c r="J133" s="25">
        <f t="shared" si="13"/>
        <v>38.85</v>
      </c>
      <c r="K133" s="27">
        <f t="shared" si="14"/>
        <v>55.5</v>
      </c>
    </row>
    <row r="134" spans="1:11" ht="13.5" customHeight="1">
      <c r="A134" s="230">
        <v>52</v>
      </c>
      <c r="B134" s="22" t="s">
        <v>131</v>
      </c>
      <c r="C134" s="23" t="s">
        <v>32</v>
      </c>
      <c r="D134" s="24">
        <v>3.4</v>
      </c>
      <c r="E134" s="25">
        <v>335</v>
      </c>
      <c r="F134" s="25">
        <f t="shared" si="15"/>
        <v>1139</v>
      </c>
      <c r="G134" s="95" t="s">
        <v>59</v>
      </c>
      <c r="H134" s="27">
        <v>61</v>
      </c>
      <c r="I134" s="194">
        <f t="shared" si="12"/>
        <v>34.17</v>
      </c>
      <c r="J134" s="25">
        <f t="shared" si="13"/>
        <v>79.73</v>
      </c>
      <c r="K134" s="27">
        <f t="shared" si="14"/>
        <v>113.9</v>
      </c>
    </row>
    <row r="135" spans="1:11" ht="13.5" customHeight="1">
      <c r="A135" s="231">
        <v>53</v>
      </c>
      <c r="B135" s="22" t="s">
        <v>132</v>
      </c>
      <c r="C135" s="23" t="s">
        <v>32</v>
      </c>
      <c r="D135" s="24">
        <v>3.4</v>
      </c>
      <c r="E135" s="25">
        <v>302</v>
      </c>
      <c r="F135" s="25">
        <f t="shared" si="15"/>
        <v>1026.8</v>
      </c>
      <c r="G135" s="95" t="s">
        <v>59</v>
      </c>
      <c r="H135" s="27">
        <v>51</v>
      </c>
      <c r="I135" s="194">
        <f t="shared" si="12"/>
        <v>30.804</v>
      </c>
      <c r="J135" s="25">
        <f t="shared" si="13"/>
        <v>71.876</v>
      </c>
      <c r="K135" s="27">
        <f t="shared" si="14"/>
        <v>102.68</v>
      </c>
    </row>
    <row r="136" spans="1:11" ht="13.5" customHeight="1">
      <c r="A136" s="230">
        <v>54</v>
      </c>
      <c r="B136" s="22" t="s">
        <v>133</v>
      </c>
      <c r="C136" s="23" t="s">
        <v>32</v>
      </c>
      <c r="D136" s="24">
        <v>4</v>
      </c>
      <c r="E136" s="25">
        <v>280</v>
      </c>
      <c r="F136" s="25">
        <f t="shared" si="15"/>
        <v>1120</v>
      </c>
      <c r="G136" s="95" t="s">
        <v>59</v>
      </c>
      <c r="H136" s="27">
        <v>44</v>
      </c>
      <c r="I136" s="194">
        <f t="shared" si="12"/>
        <v>33.6</v>
      </c>
      <c r="J136" s="25">
        <f t="shared" si="13"/>
        <v>78.4</v>
      </c>
      <c r="K136" s="27">
        <f t="shared" si="14"/>
        <v>112</v>
      </c>
    </row>
    <row r="137" spans="1:11" ht="13.5" customHeight="1">
      <c r="A137" s="231">
        <v>55</v>
      </c>
      <c r="B137" s="22" t="s">
        <v>134</v>
      </c>
      <c r="C137" s="23" t="s">
        <v>32</v>
      </c>
      <c r="D137" s="24">
        <v>3.6</v>
      </c>
      <c r="E137" s="25">
        <v>284</v>
      </c>
      <c r="F137" s="25">
        <f t="shared" si="15"/>
        <v>1022.4</v>
      </c>
      <c r="G137" s="95" t="s">
        <v>59</v>
      </c>
      <c r="H137" s="27">
        <v>26</v>
      </c>
      <c r="I137" s="194">
        <f t="shared" si="12"/>
        <v>30.671999999999997</v>
      </c>
      <c r="J137" s="25">
        <f t="shared" si="13"/>
        <v>71.56800000000001</v>
      </c>
      <c r="K137" s="27">
        <f t="shared" si="14"/>
        <v>102.24000000000001</v>
      </c>
    </row>
    <row r="138" spans="1:11" ht="13.5" customHeight="1">
      <c r="A138" s="230">
        <v>56</v>
      </c>
      <c r="B138" s="22" t="s">
        <v>135</v>
      </c>
      <c r="C138" s="23" t="s">
        <v>32</v>
      </c>
      <c r="D138" s="24">
        <v>3</v>
      </c>
      <c r="E138" s="25">
        <v>244</v>
      </c>
      <c r="F138" s="25">
        <f t="shared" si="15"/>
        <v>732</v>
      </c>
      <c r="G138" s="95" t="s">
        <v>59</v>
      </c>
      <c r="H138" s="27">
        <v>4</v>
      </c>
      <c r="I138" s="194">
        <f t="shared" si="12"/>
        <v>21.96</v>
      </c>
      <c r="J138" s="25">
        <f t="shared" si="13"/>
        <v>51.24</v>
      </c>
      <c r="K138" s="27">
        <f t="shared" si="14"/>
        <v>73.2</v>
      </c>
    </row>
    <row r="139" spans="1:11" ht="13.5" customHeight="1">
      <c r="A139" s="231">
        <v>57</v>
      </c>
      <c r="B139" s="92" t="s">
        <v>136</v>
      </c>
      <c r="C139" s="23" t="s">
        <v>32</v>
      </c>
      <c r="D139" s="24">
        <v>3.4</v>
      </c>
      <c r="E139" s="94">
        <v>207</v>
      </c>
      <c r="F139" s="25">
        <f t="shared" si="15"/>
        <v>703.8</v>
      </c>
      <c r="G139" s="95" t="s">
        <v>59</v>
      </c>
      <c r="H139" s="151">
        <v>19</v>
      </c>
      <c r="I139" s="194">
        <f t="shared" si="12"/>
        <v>21.113999999999997</v>
      </c>
      <c r="J139" s="25">
        <f t="shared" si="13"/>
        <v>49.266</v>
      </c>
      <c r="K139" s="27">
        <f t="shared" si="14"/>
        <v>70.38</v>
      </c>
    </row>
    <row r="140" spans="1:11" ht="13.5" customHeight="1">
      <c r="A140" s="230">
        <v>58</v>
      </c>
      <c r="B140" s="92" t="s">
        <v>137</v>
      </c>
      <c r="C140" s="23" t="s">
        <v>32</v>
      </c>
      <c r="D140" s="24">
        <v>2.9</v>
      </c>
      <c r="E140" s="94">
        <v>131</v>
      </c>
      <c r="F140" s="25">
        <f t="shared" si="15"/>
        <v>379.9</v>
      </c>
      <c r="G140" s="95" t="s">
        <v>59</v>
      </c>
      <c r="H140" s="151">
        <v>12</v>
      </c>
      <c r="I140" s="194">
        <f t="shared" si="12"/>
        <v>11.396999999999998</v>
      </c>
      <c r="J140" s="25">
        <f t="shared" si="13"/>
        <v>26.593</v>
      </c>
      <c r="K140" s="27">
        <f t="shared" si="14"/>
        <v>37.989999999999995</v>
      </c>
    </row>
    <row r="141" spans="1:11" ht="13.5" customHeight="1">
      <c r="A141" s="231">
        <v>59</v>
      </c>
      <c r="B141" s="92" t="s">
        <v>138</v>
      </c>
      <c r="C141" s="23" t="s">
        <v>30</v>
      </c>
      <c r="D141" s="24">
        <v>3</v>
      </c>
      <c r="E141" s="94">
        <v>225</v>
      </c>
      <c r="F141" s="25">
        <f t="shared" si="15"/>
        <v>675</v>
      </c>
      <c r="G141" s="95" t="s">
        <v>59</v>
      </c>
      <c r="H141" s="151">
        <v>18</v>
      </c>
      <c r="I141" s="194">
        <f t="shared" si="12"/>
        <v>20.25</v>
      </c>
      <c r="J141" s="25">
        <f t="shared" si="13"/>
        <v>47.25000000000001</v>
      </c>
      <c r="K141" s="27">
        <f t="shared" si="14"/>
        <v>67.5</v>
      </c>
    </row>
    <row r="142" spans="1:11" ht="13.5" customHeight="1">
      <c r="A142" s="230">
        <v>60</v>
      </c>
      <c r="B142" s="92" t="s">
        <v>139</v>
      </c>
      <c r="C142" s="23" t="s">
        <v>30</v>
      </c>
      <c r="D142" s="24">
        <v>4.2</v>
      </c>
      <c r="E142" s="94">
        <v>450</v>
      </c>
      <c r="F142" s="25">
        <f t="shared" si="15"/>
        <v>1890</v>
      </c>
      <c r="G142" s="95" t="s">
        <v>59</v>
      </c>
      <c r="H142" s="151">
        <v>23</v>
      </c>
      <c r="I142" s="194">
        <f t="shared" si="12"/>
        <v>56.699999999999996</v>
      </c>
      <c r="J142" s="25">
        <f t="shared" si="13"/>
        <v>132.3</v>
      </c>
      <c r="K142" s="27">
        <f t="shared" si="14"/>
        <v>189</v>
      </c>
    </row>
    <row r="143" spans="1:11" ht="13.5" customHeight="1">
      <c r="A143" s="231">
        <v>61</v>
      </c>
      <c r="B143" s="22" t="s">
        <v>140</v>
      </c>
      <c r="C143" s="23" t="s">
        <v>30</v>
      </c>
      <c r="D143" s="24">
        <v>6</v>
      </c>
      <c r="E143" s="25">
        <v>485</v>
      </c>
      <c r="F143" s="25">
        <f t="shared" si="15"/>
        <v>2910</v>
      </c>
      <c r="G143" s="95" t="s">
        <v>59</v>
      </c>
      <c r="H143" s="27">
        <v>30</v>
      </c>
      <c r="I143" s="194">
        <f t="shared" si="12"/>
        <v>87.3</v>
      </c>
      <c r="J143" s="25">
        <f t="shared" si="13"/>
        <v>203.70000000000002</v>
      </c>
      <c r="K143" s="27">
        <f t="shared" si="14"/>
        <v>291</v>
      </c>
    </row>
    <row r="144" spans="1:11" ht="13.5" customHeight="1">
      <c r="A144" s="230">
        <v>62</v>
      </c>
      <c r="B144" s="22" t="s">
        <v>141</v>
      </c>
      <c r="C144" s="23" t="s">
        <v>32</v>
      </c>
      <c r="D144" s="24">
        <v>3.5</v>
      </c>
      <c r="E144" s="25">
        <v>305</v>
      </c>
      <c r="F144" s="25">
        <f t="shared" si="15"/>
        <v>1067.5</v>
      </c>
      <c r="G144" s="95" t="s">
        <v>59</v>
      </c>
      <c r="H144" s="27">
        <v>75</v>
      </c>
      <c r="I144" s="194">
        <f t="shared" si="12"/>
        <v>32.025</v>
      </c>
      <c r="J144" s="25">
        <f t="shared" si="13"/>
        <v>74.72500000000001</v>
      </c>
      <c r="K144" s="27">
        <f t="shared" si="14"/>
        <v>106.75</v>
      </c>
    </row>
    <row r="145" spans="1:11" ht="13.5" customHeight="1">
      <c r="A145" s="231">
        <v>63</v>
      </c>
      <c r="B145" s="22" t="s">
        <v>142</v>
      </c>
      <c r="C145" s="23" t="s">
        <v>32</v>
      </c>
      <c r="D145" s="24">
        <v>4.3</v>
      </c>
      <c r="E145" s="25">
        <v>207</v>
      </c>
      <c r="F145" s="25">
        <f t="shared" si="15"/>
        <v>890.0999999999999</v>
      </c>
      <c r="G145" s="95" t="s">
        <v>59</v>
      </c>
      <c r="H145" s="27">
        <v>17</v>
      </c>
      <c r="I145" s="194">
        <f t="shared" si="12"/>
        <v>26.702999999999996</v>
      </c>
      <c r="J145" s="25">
        <f t="shared" si="13"/>
        <v>62.307</v>
      </c>
      <c r="K145" s="27">
        <f t="shared" si="14"/>
        <v>89.00999999999999</v>
      </c>
    </row>
    <row r="146" spans="1:11" ht="13.5" customHeight="1">
      <c r="A146" s="230">
        <v>64</v>
      </c>
      <c r="B146" s="92" t="s">
        <v>143</v>
      </c>
      <c r="C146" s="23" t="s">
        <v>32</v>
      </c>
      <c r="D146" s="24">
        <v>3.7</v>
      </c>
      <c r="E146" s="94">
        <v>750</v>
      </c>
      <c r="F146" s="25">
        <f t="shared" si="15"/>
        <v>2775</v>
      </c>
      <c r="G146" s="95" t="s">
        <v>59</v>
      </c>
      <c r="H146" s="151">
        <v>48</v>
      </c>
      <c r="I146" s="194">
        <f t="shared" si="12"/>
        <v>83.25</v>
      </c>
      <c r="J146" s="25">
        <f t="shared" si="13"/>
        <v>194.25000000000003</v>
      </c>
      <c r="K146" s="27">
        <f t="shared" si="14"/>
        <v>277.5</v>
      </c>
    </row>
    <row r="147" spans="1:11" ht="13.5" customHeight="1">
      <c r="A147" s="231">
        <v>65</v>
      </c>
      <c r="B147" s="92" t="s">
        <v>144</v>
      </c>
      <c r="C147" s="23" t="s">
        <v>32</v>
      </c>
      <c r="D147" s="24">
        <v>3.6</v>
      </c>
      <c r="E147" s="94">
        <v>785</v>
      </c>
      <c r="F147" s="25">
        <f t="shared" si="15"/>
        <v>2826</v>
      </c>
      <c r="G147" s="95" t="s">
        <v>59</v>
      </c>
      <c r="H147" s="151">
        <v>21</v>
      </c>
      <c r="I147" s="194">
        <f t="shared" si="12"/>
        <v>84.78</v>
      </c>
      <c r="J147" s="25">
        <f t="shared" si="13"/>
        <v>197.82000000000002</v>
      </c>
      <c r="K147" s="27">
        <f t="shared" si="14"/>
        <v>282.6</v>
      </c>
    </row>
    <row r="148" spans="1:11" ht="13.5" customHeight="1">
      <c r="A148" s="230">
        <v>66</v>
      </c>
      <c r="B148" s="22" t="s">
        <v>145</v>
      </c>
      <c r="C148" s="23" t="s">
        <v>32</v>
      </c>
      <c r="D148" s="24">
        <v>4</v>
      </c>
      <c r="E148" s="25">
        <v>200</v>
      </c>
      <c r="F148" s="25">
        <f t="shared" si="15"/>
        <v>800</v>
      </c>
      <c r="G148" s="95" t="s">
        <v>59</v>
      </c>
      <c r="H148" s="27">
        <v>31</v>
      </c>
      <c r="I148" s="194">
        <f t="shared" si="12"/>
        <v>24</v>
      </c>
      <c r="J148" s="25">
        <f t="shared" si="13"/>
        <v>56.00000000000001</v>
      </c>
      <c r="K148" s="27">
        <f t="shared" si="14"/>
        <v>80</v>
      </c>
    </row>
    <row r="149" spans="1:11" ht="13.5" customHeight="1">
      <c r="A149" s="231">
        <v>67</v>
      </c>
      <c r="B149" s="92" t="s">
        <v>146</v>
      </c>
      <c r="C149" s="23" t="s">
        <v>32</v>
      </c>
      <c r="D149" s="24">
        <v>3.2</v>
      </c>
      <c r="E149" s="94">
        <v>181</v>
      </c>
      <c r="F149" s="25">
        <f t="shared" si="15"/>
        <v>579.2</v>
      </c>
      <c r="G149" s="95" t="s">
        <v>59</v>
      </c>
      <c r="H149" s="151">
        <v>33</v>
      </c>
      <c r="I149" s="194">
        <f aca="true" t="shared" si="16" ref="I149:I169">F149*0.03</f>
        <v>17.376</v>
      </c>
      <c r="J149" s="25">
        <f aca="true" t="shared" si="17" ref="J149:J169">F149*0.07</f>
        <v>40.544000000000004</v>
      </c>
      <c r="K149" s="27">
        <f aca="true" t="shared" si="18" ref="K149:K169">I149+J149</f>
        <v>57.92</v>
      </c>
    </row>
    <row r="150" spans="1:11" ht="13.5" customHeight="1">
      <c r="A150" s="230">
        <v>68</v>
      </c>
      <c r="B150" s="22" t="s">
        <v>147</v>
      </c>
      <c r="C150" s="23" t="s">
        <v>32</v>
      </c>
      <c r="D150" s="24">
        <v>3.3</v>
      </c>
      <c r="E150" s="25">
        <v>184</v>
      </c>
      <c r="F150" s="25">
        <f aca="true" t="shared" si="19" ref="F150:F169">D150*E150</f>
        <v>607.1999999999999</v>
      </c>
      <c r="G150" s="95" t="s">
        <v>59</v>
      </c>
      <c r="H150" s="27">
        <v>37</v>
      </c>
      <c r="I150" s="194">
        <f t="shared" si="16"/>
        <v>18.215999999999998</v>
      </c>
      <c r="J150" s="25">
        <f t="shared" si="17"/>
        <v>42.504</v>
      </c>
      <c r="K150" s="27">
        <f t="shared" si="18"/>
        <v>60.72</v>
      </c>
    </row>
    <row r="151" spans="1:11" ht="13.5" customHeight="1">
      <c r="A151" s="231">
        <v>69</v>
      </c>
      <c r="B151" s="92" t="s">
        <v>110</v>
      </c>
      <c r="C151" s="23" t="s">
        <v>32</v>
      </c>
      <c r="D151" s="24">
        <v>3.9</v>
      </c>
      <c r="E151" s="94">
        <v>165</v>
      </c>
      <c r="F151" s="25">
        <f t="shared" si="19"/>
        <v>643.5</v>
      </c>
      <c r="G151" s="95" t="s">
        <v>59</v>
      </c>
      <c r="H151" s="151">
        <v>31</v>
      </c>
      <c r="I151" s="194">
        <f t="shared" si="16"/>
        <v>19.305</v>
      </c>
      <c r="J151" s="25">
        <f t="shared" si="17"/>
        <v>45.045</v>
      </c>
      <c r="K151" s="27">
        <f t="shared" si="18"/>
        <v>64.35</v>
      </c>
    </row>
    <row r="152" spans="1:11" ht="13.5" customHeight="1">
      <c r="A152" s="230">
        <v>70</v>
      </c>
      <c r="B152" s="92" t="s">
        <v>148</v>
      </c>
      <c r="C152" s="23" t="s">
        <v>32</v>
      </c>
      <c r="D152" s="24">
        <v>4.7</v>
      </c>
      <c r="E152" s="94">
        <v>201</v>
      </c>
      <c r="F152" s="25">
        <f t="shared" si="19"/>
        <v>944.7</v>
      </c>
      <c r="G152" s="95" t="s">
        <v>59</v>
      </c>
      <c r="H152" s="151">
        <v>40</v>
      </c>
      <c r="I152" s="194">
        <f t="shared" si="16"/>
        <v>28.341</v>
      </c>
      <c r="J152" s="25">
        <f t="shared" si="17"/>
        <v>66.129</v>
      </c>
      <c r="K152" s="27">
        <f t="shared" si="18"/>
        <v>94.47</v>
      </c>
    </row>
    <row r="153" spans="1:11" ht="13.5" customHeight="1">
      <c r="A153" s="231">
        <v>71</v>
      </c>
      <c r="B153" s="92" t="s">
        <v>149</v>
      </c>
      <c r="C153" s="23" t="s">
        <v>32</v>
      </c>
      <c r="D153" s="24">
        <v>3.8</v>
      </c>
      <c r="E153" s="94">
        <v>109</v>
      </c>
      <c r="F153" s="25">
        <f t="shared" si="19"/>
        <v>414.2</v>
      </c>
      <c r="G153" s="95" t="s">
        <v>59</v>
      </c>
      <c r="H153" s="151">
        <v>13</v>
      </c>
      <c r="I153" s="194">
        <f t="shared" si="16"/>
        <v>12.425999999999998</v>
      </c>
      <c r="J153" s="25">
        <f t="shared" si="17"/>
        <v>28.994000000000003</v>
      </c>
      <c r="K153" s="27">
        <f t="shared" si="18"/>
        <v>41.42</v>
      </c>
    </row>
    <row r="154" spans="1:11" ht="13.5" customHeight="1">
      <c r="A154" s="230">
        <v>72</v>
      </c>
      <c r="B154" s="92" t="s">
        <v>150</v>
      </c>
      <c r="C154" s="23" t="s">
        <v>32</v>
      </c>
      <c r="D154" s="24">
        <v>3.6</v>
      </c>
      <c r="E154" s="94">
        <v>196</v>
      </c>
      <c r="F154" s="25">
        <f t="shared" si="19"/>
        <v>705.6</v>
      </c>
      <c r="G154" s="95" t="s">
        <v>59</v>
      </c>
      <c r="H154" s="151">
        <v>16</v>
      </c>
      <c r="I154" s="194">
        <f t="shared" si="16"/>
        <v>21.168</v>
      </c>
      <c r="J154" s="25">
        <f t="shared" si="17"/>
        <v>49.392</v>
      </c>
      <c r="K154" s="27">
        <f t="shared" si="18"/>
        <v>70.56</v>
      </c>
    </row>
    <row r="155" spans="1:11" ht="13.5" customHeight="1">
      <c r="A155" s="231">
        <v>73</v>
      </c>
      <c r="B155" s="92" t="s">
        <v>109</v>
      </c>
      <c r="C155" s="23" t="s">
        <v>32</v>
      </c>
      <c r="D155" s="24">
        <v>3.7</v>
      </c>
      <c r="E155" s="94">
        <v>167</v>
      </c>
      <c r="F155" s="25">
        <f t="shared" si="19"/>
        <v>617.9</v>
      </c>
      <c r="G155" s="95" t="s">
        <v>59</v>
      </c>
      <c r="H155" s="151">
        <v>9</v>
      </c>
      <c r="I155" s="194">
        <f t="shared" si="16"/>
        <v>18.537</v>
      </c>
      <c r="J155" s="25">
        <f t="shared" si="17"/>
        <v>43.253</v>
      </c>
      <c r="K155" s="27">
        <f t="shared" si="18"/>
        <v>61.79</v>
      </c>
    </row>
    <row r="156" spans="1:11" ht="13.5" customHeight="1">
      <c r="A156" s="230">
        <v>74</v>
      </c>
      <c r="B156" s="92" t="s">
        <v>151</v>
      </c>
      <c r="C156" s="23" t="s">
        <v>32</v>
      </c>
      <c r="D156" s="24">
        <v>2.2</v>
      </c>
      <c r="E156" s="94">
        <v>252</v>
      </c>
      <c r="F156" s="25">
        <f t="shared" si="19"/>
        <v>554.4000000000001</v>
      </c>
      <c r="G156" s="95" t="s">
        <v>59</v>
      </c>
      <c r="H156" s="151">
        <v>15</v>
      </c>
      <c r="I156" s="194">
        <f t="shared" si="16"/>
        <v>16.632</v>
      </c>
      <c r="J156" s="25">
        <f t="shared" si="17"/>
        <v>38.80800000000001</v>
      </c>
      <c r="K156" s="27">
        <f t="shared" si="18"/>
        <v>55.44000000000001</v>
      </c>
    </row>
    <row r="157" spans="1:11" ht="13.5" customHeight="1">
      <c r="A157" s="231">
        <v>75</v>
      </c>
      <c r="B157" s="22" t="s">
        <v>152</v>
      </c>
      <c r="C157" s="23" t="s">
        <v>32</v>
      </c>
      <c r="D157" s="24">
        <v>3.4</v>
      </c>
      <c r="E157" s="25">
        <v>250</v>
      </c>
      <c r="F157" s="25">
        <f t="shared" si="19"/>
        <v>850</v>
      </c>
      <c r="G157" s="95" t="s">
        <v>59</v>
      </c>
      <c r="H157" s="27">
        <v>29</v>
      </c>
      <c r="I157" s="194">
        <f t="shared" si="16"/>
        <v>25.5</v>
      </c>
      <c r="J157" s="25">
        <f t="shared" si="17"/>
        <v>59.50000000000001</v>
      </c>
      <c r="K157" s="27">
        <f t="shared" si="18"/>
        <v>85</v>
      </c>
    </row>
    <row r="158" spans="1:11" ht="13.5" customHeight="1">
      <c r="A158" s="230">
        <v>76</v>
      </c>
      <c r="B158" s="92" t="s">
        <v>153</v>
      </c>
      <c r="C158" s="23" t="s">
        <v>32</v>
      </c>
      <c r="D158" s="24">
        <v>3.4</v>
      </c>
      <c r="E158" s="94">
        <v>211</v>
      </c>
      <c r="F158" s="25">
        <f t="shared" si="19"/>
        <v>717.4</v>
      </c>
      <c r="G158" s="95" t="s">
        <v>59</v>
      </c>
      <c r="H158" s="151">
        <v>20</v>
      </c>
      <c r="I158" s="194">
        <f t="shared" si="16"/>
        <v>21.522</v>
      </c>
      <c r="J158" s="25">
        <f t="shared" si="17"/>
        <v>50.218</v>
      </c>
      <c r="K158" s="27">
        <f t="shared" si="18"/>
        <v>71.74000000000001</v>
      </c>
    </row>
    <row r="159" spans="1:11" ht="13.5" customHeight="1">
      <c r="A159" s="231">
        <v>77</v>
      </c>
      <c r="B159" s="22" t="s">
        <v>154</v>
      </c>
      <c r="C159" s="23" t="s">
        <v>32</v>
      </c>
      <c r="D159" s="24">
        <v>3</v>
      </c>
      <c r="E159" s="25">
        <v>150</v>
      </c>
      <c r="F159" s="25">
        <f t="shared" si="19"/>
        <v>450</v>
      </c>
      <c r="G159" s="95" t="s">
        <v>59</v>
      </c>
      <c r="H159" s="27">
        <v>14</v>
      </c>
      <c r="I159" s="194">
        <f t="shared" si="16"/>
        <v>13.5</v>
      </c>
      <c r="J159" s="25">
        <f t="shared" si="17"/>
        <v>31.500000000000004</v>
      </c>
      <c r="K159" s="27">
        <f t="shared" si="18"/>
        <v>45</v>
      </c>
    </row>
    <row r="160" spans="1:11" ht="13.5" customHeight="1">
      <c r="A160" s="230">
        <v>78</v>
      </c>
      <c r="B160" s="22" t="s">
        <v>155</v>
      </c>
      <c r="C160" s="23" t="s">
        <v>32</v>
      </c>
      <c r="D160" s="24">
        <v>3</v>
      </c>
      <c r="E160" s="25">
        <v>130</v>
      </c>
      <c r="F160" s="25">
        <f t="shared" si="19"/>
        <v>390</v>
      </c>
      <c r="G160" s="95" t="s">
        <v>59</v>
      </c>
      <c r="H160" s="27">
        <v>14</v>
      </c>
      <c r="I160" s="194">
        <f t="shared" si="16"/>
        <v>11.7</v>
      </c>
      <c r="J160" s="25">
        <f t="shared" si="17"/>
        <v>27.300000000000004</v>
      </c>
      <c r="K160" s="27">
        <f t="shared" si="18"/>
        <v>39</v>
      </c>
    </row>
    <row r="161" spans="1:11" ht="13.5" customHeight="1">
      <c r="A161" s="231">
        <v>79</v>
      </c>
      <c r="B161" s="126" t="s">
        <v>156</v>
      </c>
      <c r="C161" s="127" t="s">
        <v>32</v>
      </c>
      <c r="D161" s="129">
        <v>3.5</v>
      </c>
      <c r="E161" s="159">
        <v>1050</v>
      </c>
      <c r="F161" s="25">
        <f t="shared" si="19"/>
        <v>3675</v>
      </c>
      <c r="G161" s="130" t="s">
        <v>59</v>
      </c>
      <c r="H161" s="160">
        <v>10</v>
      </c>
      <c r="I161" s="194">
        <f t="shared" si="16"/>
        <v>110.25</v>
      </c>
      <c r="J161" s="25">
        <f t="shared" si="17"/>
        <v>257.25</v>
      </c>
      <c r="K161" s="27">
        <f t="shared" si="18"/>
        <v>367.5</v>
      </c>
    </row>
    <row r="162" spans="1:11" ht="13.5" customHeight="1">
      <c r="A162" s="230">
        <v>80</v>
      </c>
      <c r="B162" s="22" t="s">
        <v>157</v>
      </c>
      <c r="C162" s="23" t="s">
        <v>158</v>
      </c>
      <c r="D162" s="24">
        <v>6</v>
      </c>
      <c r="E162" s="25">
        <v>1300</v>
      </c>
      <c r="F162" s="25">
        <f t="shared" si="19"/>
        <v>7800</v>
      </c>
      <c r="G162" s="26" t="s">
        <v>59</v>
      </c>
      <c r="H162" s="27">
        <v>0</v>
      </c>
      <c r="I162" s="194">
        <f t="shared" si="16"/>
        <v>234</v>
      </c>
      <c r="J162" s="25">
        <f t="shared" si="17"/>
        <v>546</v>
      </c>
      <c r="K162" s="27">
        <f t="shared" si="18"/>
        <v>780</v>
      </c>
    </row>
    <row r="163" spans="1:11" ht="13.5" customHeight="1">
      <c r="A163" s="231">
        <v>81</v>
      </c>
      <c r="B163" s="22" t="s">
        <v>159</v>
      </c>
      <c r="C163" s="23" t="s">
        <v>158</v>
      </c>
      <c r="D163" s="24">
        <v>6</v>
      </c>
      <c r="E163" s="25">
        <v>1380</v>
      </c>
      <c r="F163" s="25">
        <f t="shared" si="19"/>
        <v>8280</v>
      </c>
      <c r="G163" s="26" t="s">
        <v>59</v>
      </c>
      <c r="H163" s="27">
        <v>0</v>
      </c>
      <c r="I163" s="194">
        <f t="shared" si="16"/>
        <v>248.39999999999998</v>
      </c>
      <c r="J163" s="25">
        <f t="shared" si="17"/>
        <v>579.6</v>
      </c>
      <c r="K163" s="27">
        <f t="shared" si="18"/>
        <v>828</v>
      </c>
    </row>
    <row r="164" spans="1:11" ht="13.5" customHeight="1">
      <c r="A164" s="230">
        <v>82</v>
      </c>
      <c r="B164" s="92" t="s">
        <v>160</v>
      </c>
      <c r="C164" s="23" t="s">
        <v>99</v>
      </c>
      <c r="D164" s="24">
        <v>3.2</v>
      </c>
      <c r="E164" s="94">
        <v>110</v>
      </c>
      <c r="F164" s="25">
        <f t="shared" si="19"/>
        <v>352</v>
      </c>
      <c r="G164" s="26" t="s">
        <v>59</v>
      </c>
      <c r="H164" s="151">
        <v>7</v>
      </c>
      <c r="I164" s="194">
        <f t="shared" si="16"/>
        <v>10.559999999999999</v>
      </c>
      <c r="J164" s="25">
        <f t="shared" si="17"/>
        <v>24.64</v>
      </c>
      <c r="K164" s="27">
        <f t="shared" si="18"/>
        <v>35.2</v>
      </c>
    </row>
    <row r="165" spans="1:11" ht="13.5" customHeight="1">
      <c r="A165" s="231">
        <v>83</v>
      </c>
      <c r="B165" s="22" t="s">
        <v>161</v>
      </c>
      <c r="C165" s="153" t="s">
        <v>53</v>
      </c>
      <c r="D165" s="24">
        <v>3.076923076923077</v>
      </c>
      <c r="E165" s="25">
        <v>710</v>
      </c>
      <c r="F165" s="25">
        <f t="shared" si="19"/>
        <v>2184.6153846153848</v>
      </c>
      <c r="G165" s="26" t="s">
        <v>59</v>
      </c>
      <c r="H165" s="27">
        <v>27</v>
      </c>
      <c r="I165" s="194">
        <f t="shared" si="16"/>
        <v>65.53846153846155</v>
      </c>
      <c r="J165" s="25">
        <f t="shared" si="17"/>
        <v>152.92307692307693</v>
      </c>
      <c r="K165" s="27">
        <f t="shared" si="18"/>
        <v>218.46153846153848</v>
      </c>
    </row>
    <row r="166" spans="1:11" ht="13.5" customHeight="1">
      <c r="A166" s="230">
        <v>84</v>
      </c>
      <c r="B166" s="22" t="s">
        <v>162</v>
      </c>
      <c r="C166" s="153" t="s">
        <v>53</v>
      </c>
      <c r="D166" s="24">
        <v>4</v>
      </c>
      <c r="E166" s="25">
        <v>150</v>
      </c>
      <c r="F166" s="25">
        <f t="shared" si="19"/>
        <v>600</v>
      </c>
      <c r="G166" s="26" t="s">
        <v>59</v>
      </c>
      <c r="H166" s="27">
        <v>1</v>
      </c>
      <c r="I166" s="194">
        <f t="shared" si="16"/>
        <v>18</v>
      </c>
      <c r="J166" s="25">
        <f t="shared" si="17"/>
        <v>42.00000000000001</v>
      </c>
      <c r="K166" s="27">
        <f t="shared" si="18"/>
        <v>60.00000000000001</v>
      </c>
    </row>
    <row r="167" spans="1:11" ht="13.5" customHeight="1">
      <c r="A167" s="231">
        <v>85</v>
      </c>
      <c r="B167" s="22" t="s">
        <v>138</v>
      </c>
      <c r="C167" s="154" t="s">
        <v>55</v>
      </c>
      <c r="D167" s="155">
        <v>5</v>
      </c>
      <c r="E167" s="25">
        <v>540</v>
      </c>
      <c r="F167" s="25">
        <f t="shared" si="19"/>
        <v>2700</v>
      </c>
      <c r="G167" s="26" t="s">
        <v>59</v>
      </c>
      <c r="H167" s="27">
        <v>4</v>
      </c>
      <c r="I167" s="194">
        <f t="shared" si="16"/>
        <v>81</v>
      </c>
      <c r="J167" s="25">
        <f t="shared" si="17"/>
        <v>189.00000000000003</v>
      </c>
      <c r="K167" s="27">
        <f t="shared" si="18"/>
        <v>270</v>
      </c>
    </row>
    <row r="168" spans="1:11" ht="13.5" customHeight="1">
      <c r="A168" s="230">
        <v>86</v>
      </c>
      <c r="B168" s="22" t="s">
        <v>164</v>
      </c>
      <c r="C168" s="154" t="s">
        <v>112</v>
      </c>
      <c r="D168" s="155">
        <v>4</v>
      </c>
      <c r="E168" s="25">
        <v>150</v>
      </c>
      <c r="F168" s="25">
        <f t="shared" si="19"/>
        <v>600</v>
      </c>
      <c r="G168" s="26" t="s">
        <v>59</v>
      </c>
      <c r="H168" s="27">
        <v>25</v>
      </c>
      <c r="I168" s="194">
        <f t="shared" si="16"/>
        <v>18</v>
      </c>
      <c r="J168" s="25">
        <f t="shared" si="17"/>
        <v>42.00000000000001</v>
      </c>
      <c r="K168" s="27">
        <f t="shared" si="18"/>
        <v>60.00000000000001</v>
      </c>
    </row>
    <row r="169" spans="1:11" ht="13.5" customHeight="1" thickBot="1">
      <c r="A169" s="232">
        <v>87</v>
      </c>
      <c r="B169" s="33" t="s">
        <v>165</v>
      </c>
      <c r="C169" s="227" t="s">
        <v>112</v>
      </c>
      <c r="D169" s="228">
        <v>2</v>
      </c>
      <c r="E169" s="36">
        <v>60</v>
      </c>
      <c r="F169" s="36">
        <f t="shared" si="19"/>
        <v>120</v>
      </c>
      <c r="G169" s="37" t="s">
        <v>59</v>
      </c>
      <c r="H169" s="38">
        <v>7</v>
      </c>
      <c r="I169" s="196">
        <f t="shared" si="16"/>
        <v>3.5999999999999996</v>
      </c>
      <c r="J169" s="36">
        <f t="shared" si="17"/>
        <v>8.4</v>
      </c>
      <c r="K169" s="38">
        <f t="shared" si="18"/>
        <v>12</v>
      </c>
    </row>
    <row r="170" spans="1:11" ht="13.5" customHeight="1" thickBot="1">
      <c r="A170" s="42"/>
      <c r="B170" s="43" t="s">
        <v>50</v>
      </c>
      <c r="C170" s="147"/>
      <c r="D170" s="147"/>
      <c r="E170" s="47">
        <f>SUM(E79:E169)</f>
        <v>41476</v>
      </c>
      <c r="F170" s="47">
        <f>SUM(F79:F169)</f>
        <v>185316.0153846154</v>
      </c>
      <c r="G170" s="254">
        <f>SUM(H79:H169)</f>
        <v>4180</v>
      </c>
      <c r="H170" s="254"/>
      <c r="I170" s="46">
        <f>SUM(I79:I169)</f>
        <v>5559.480461538462</v>
      </c>
      <c r="J170" s="46">
        <f>SUM(J79:J169)</f>
        <v>12972.12107692308</v>
      </c>
      <c r="K170" s="46">
        <f>SUM(K79:K169)</f>
        <v>18531.60153846154</v>
      </c>
    </row>
    <row r="171" spans="1:11" ht="13.5" customHeight="1">
      <c r="A171" s="42"/>
      <c r="B171" s="164"/>
      <c r="C171" s="147"/>
      <c r="D171" s="147"/>
      <c r="E171" s="165"/>
      <c r="F171" s="165"/>
      <c r="G171" s="166"/>
      <c r="H171" s="166"/>
      <c r="I171" s="167"/>
      <c r="J171" s="167"/>
      <c r="K171" s="167"/>
    </row>
    <row r="172" spans="1:11" ht="13.5" customHeight="1">
      <c r="A172" s="42"/>
      <c r="B172" s="164"/>
      <c r="C172" s="147"/>
      <c r="D172" s="147"/>
      <c r="E172" s="165"/>
      <c r="F172" s="165"/>
      <c r="G172" s="166"/>
      <c r="H172" s="166"/>
      <c r="I172" s="167"/>
      <c r="J172" s="167"/>
      <c r="K172" s="167"/>
    </row>
    <row r="173" spans="1:11" ht="13.5" customHeight="1">
      <c r="A173" s="42"/>
      <c r="B173" s="164"/>
      <c r="C173" s="147"/>
      <c r="D173" s="147"/>
      <c r="E173" s="165"/>
      <c r="F173" s="165"/>
      <c r="G173" s="166"/>
      <c r="H173" s="166"/>
      <c r="I173" s="167"/>
      <c r="J173" s="167"/>
      <c r="K173" s="167"/>
    </row>
    <row r="174" spans="1:11" ht="13.5" customHeight="1">
      <c r="A174" s="42"/>
      <c r="B174" s="164"/>
      <c r="C174" s="147"/>
      <c r="D174" s="147"/>
      <c r="E174" s="165"/>
      <c r="F174" s="165"/>
      <c r="G174" s="166"/>
      <c r="H174" s="166"/>
      <c r="I174" s="167"/>
      <c r="J174" s="167"/>
      <c r="K174" s="167"/>
    </row>
    <row r="175" spans="1:11" ht="13.5" customHeight="1">
      <c r="A175" s="42"/>
      <c r="B175" s="164"/>
      <c r="C175" s="147"/>
      <c r="D175" s="147"/>
      <c r="E175" s="165"/>
      <c r="F175" s="165"/>
      <c r="G175" s="166"/>
      <c r="H175" s="166"/>
      <c r="I175" s="167"/>
      <c r="J175" s="167"/>
      <c r="K175" s="167"/>
    </row>
    <row r="176" spans="1:11" ht="13.5" customHeight="1">
      <c r="A176" s="42"/>
      <c r="B176" s="164"/>
      <c r="C176" s="147"/>
      <c r="D176" s="147"/>
      <c r="E176" s="165"/>
      <c r="F176" s="165"/>
      <c r="G176" s="166"/>
      <c r="H176" s="166"/>
      <c r="I176" s="167"/>
      <c r="J176" s="167"/>
      <c r="K176" s="167"/>
    </row>
    <row r="177" spans="1:11" ht="13.5" customHeight="1">
      <c r="A177" s="42"/>
      <c r="B177" s="164"/>
      <c r="C177" s="147"/>
      <c r="D177" s="147"/>
      <c r="E177" s="165"/>
      <c r="F177" s="165"/>
      <c r="G177" s="166"/>
      <c r="H177" s="166"/>
      <c r="I177" s="167"/>
      <c r="J177" s="167"/>
      <c r="K177" s="167"/>
    </row>
    <row r="178" spans="1:11" ht="13.5" customHeight="1">
      <c r="A178" s="42"/>
      <c r="B178" s="164"/>
      <c r="C178" s="147"/>
      <c r="D178" s="147"/>
      <c r="E178" s="165"/>
      <c r="F178" s="165"/>
      <c r="G178" s="166"/>
      <c r="H178" s="166"/>
      <c r="I178" s="167"/>
      <c r="J178" s="167"/>
      <c r="K178" s="167"/>
    </row>
    <row r="179" spans="1:11" ht="13.5" customHeight="1">
      <c r="A179" s="42"/>
      <c r="B179" s="164"/>
      <c r="C179" s="147"/>
      <c r="D179" s="147"/>
      <c r="E179" s="165"/>
      <c r="F179" s="165"/>
      <c r="G179" s="166"/>
      <c r="H179" s="166"/>
      <c r="I179" s="167"/>
      <c r="J179" s="167"/>
      <c r="K179" s="167"/>
    </row>
    <row r="180" spans="1:11" ht="13.5" customHeight="1">
      <c r="A180" s="42"/>
      <c r="B180" s="164"/>
      <c r="C180" s="147"/>
      <c r="D180" s="147"/>
      <c r="E180" s="165"/>
      <c r="F180" s="165"/>
      <c r="G180" s="166"/>
      <c r="H180" s="166"/>
      <c r="I180" s="167"/>
      <c r="J180" s="167"/>
      <c r="K180" s="167"/>
    </row>
    <row r="181" spans="1:11" ht="13.5" customHeight="1">
      <c r="A181" s="42"/>
      <c r="B181" s="164"/>
      <c r="C181" s="147"/>
      <c r="D181" s="147"/>
      <c r="E181" s="165"/>
      <c r="F181" s="165"/>
      <c r="G181" s="166"/>
      <c r="H181" s="166"/>
      <c r="I181" s="167"/>
      <c r="J181" s="167"/>
      <c r="K181" s="167"/>
    </row>
    <row r="182" spans="1:11" ht="13.5" customHeight="1">
      <c r="A182" s="42"/>
      <c r="B182" s="164"/>
      <c r="C182" s="147"/>
      <c r="D182" s="147"/>
      <c r="E182" s="165"/>
      <c r="F182" s="165"/>
      <c r="G182" s="166"/>
      <c r="H182" s="166"/>
      <c r="I182" s="167"/>
      <c r="J182" s="167"/>
      <c r="K182" s="167"/>
    </row>
    <row r="183" spans="1:11" ht="13.5" customHeight="1">
      <c r="A183" s="42"/>
      <c r="B183" s="164"/>
      <c r="C183" s="147"/>
      <c r="D183" s="147"/>
      <c r="E183" s="165"/>
      <c r="F183" s="165"/>
      <c r="G183" s="166"/>
      <c r="H183" s="166"/>
      <c r="I183" s="167"/>
      <c r="J183" s="167"/>
      <c r="K183" s="167"/>
    </row>
    <row r="184" spans="1:11" ht="13.5" customHeight="1">
      <c r="A184" s="42"/>
      <c r="B184" s="164"/>
      <c r="C184" s="147"/>
      <c r="D184" s="147"/>
      <c r="E184" s="165"/>
      <c r="F184" s="165"/>
      <c r="G184" s="166"/>
      <c r="H184" s="166"/>
      <c r="I184" s="167"/>
      <c r="J184" s="167"/>
      <c r="K184" s="113" t="s">
        <v>189</v>
      </c>
    </row>
    <row r="185" spans="1:11" ht="13.5" customHeight="1" thickBot="1">
      <c r="A185" s="258" t="s">
        <v>166</v>
      </c>
      <c r="B185" s="258"/>
      <c r="C185" s="258"/>
      <c r="D185" s="258"/>
      <c r="E185" s="258"/>
      <c r="F185" s="258"/>
      <c r="G185" s="258"/>
      <c r="H185" s="258"/>
      <c r="I185" s="258"/>
      <c r="J185" s="258"/>
      <c r="K185" s="258"/>
    </row>
    <row r="186" spans="1:11" ht="13.5" customHeight="1" thickBot="1">
      <c r="A186" s="262" t="s">
        <v>187</v>
      </c>
      <c r="B186" s="253" t="s">
        <v>2</v>
      </c>
      <c r="C186" s="252"/>
      <c r="D186" s="252"/>
      <c r="E186" s="252"/>
      <c r="F186" s="252"/>
      <c r="G186" s="252"/>
      <c r="H186" s="252"/>
      <c r="I186" s="257" t="s">
        <v>52</v>
      </c>
      <c r="J186" s="257"/>
      <c r="K186" s="257"/>
    </row>
    <row r="187" spans="1:11" ht="48.75" customHeight="1" thickBot="1">
      <c r="A187" s="264"/>
      <c r="B187" s="114" t="s">
        <v>4</v>
      </c>
      <c r="C187" s="9" t="s">
        <v>5</v>
      </c>
      <c r="D187" s="9" t="s">
        <v>6</v>
      </c>
      <c r="E187" s="9" t="s">
        <v>7</v>
      </c>
      <c r="F187" s="9" t="s">
        <v>8</v>
      </c>
      <c r="G187" s="206" t="s">
        <v>9</v>
      </c>
      <c r="H187" s="10" t="s">
        <v>10</v>
      </c>
      <c r="I187" s="207" t="s">
        <v>11</v>
      </c>
      <c r="J187" s="206" t="s">
        <v>12</v>
      </c>
      <c r="K187" s="208" t="s">
        <v>13</v>
      </c>
    </row>
    <row r="188" spans="1:11" ht="13.5" customHeight="1">
      <c r="A188" s="115">
        <v>1</v>
      </c>
      <c r="B188" s="116" t="s">
        <v>167</v>
      </c>
      <c r="C188" s="117" t="s">
        <v>112</v>
      </c>
      <c r="D188" s="119">
        <v>3.5</v>
      </c>
      <c r="E188" s="168">
        <v>500</v>
      </c>
      <c r="F188" s="168">
        <f>D188*E188</f>
        <v>1750</v>
      </c>
      <c r="G188" s="120" t="s">
        <v>59</v>
      </c>
      <c r="H188" s="121">
        <v>8</v>
      </c>
      <c r="I188" s="149">
        <f aca="true" t="shared" si="20" ref="I188:I198">F188*0.03</f>
        <v>52.5</v>
      </c>
      <c r="J188" s="15">
        <f aca="true" t="shared" si="21" ref="J188:J198">F188*0.07</f>
        <v>122.50000000000001</v>
      </c>
      <c r="K188" s="17">
        <f aca="true" t="shared" si="22" ref="K188:K198">I188+J188</f>
        <v>175</v>
      </c>
    </row>
    <row r="189" spans="1:11" ht="13.5" customHeight="1">
      <c r="A189" s="125">
        <v>2</v>
      </c>
      <c r="B189" s="126" t="s">
        <v>168</v>
      </c>
      <c r="C189" s="127" t="s">
        <v>55</v>
      </c>
      <c r="D189" s="129">
        <v>3.5</v>
      </c>
      <c r="E189" s="159">
        <v>100</v>
      </c>
      <c r="F189" s="159">
        <f aca="true" t="shared" si="23" ref="F189:F198">D189*E189</f>
        <v>350</v>
      </c>
      <c r="G189" s="130" t="s">
        <v>59</v>
      </c>
      <c r="H189" s="131">
        <v>1</v>
      </c>
      <c r="I189" s="31">
        <f t="shared" si="20"/>
        <v>10.5</v>
      </c>
      <c r="J189" s="25">
        <f t="shared" si="21"/>
        <v>24.500000000000004</v>
      </c>
      <c r="K189" s="27">
        <f t="shared" si="22"/>
        <v>35</v>
      </c>
    </row>
    <row r="190" spans="1:11" ht="13.5" customHeight="1">
      <c r="A190" s="125">
        <v>3</v>
      </c>
      <c r="B190" s="126" t="s">
        <v>169</v>
      </c>
      <c r="C190" s="127" t="s">
        <v>24</v>
      </c>
      <c r="D190" s="169">
        <v>6</v>
      </c>
      <c r="E190" s="159">
        <v>500</v>
      </c>
      <c r="F190" s="159">
        <f t="shared" si="23"/>
        <v>3000</v>
      </c>
      <c r="G190" s="130" t="s">
        <v>59</v>
      </c>
      <c r="H190" s="131">
        <v>0</v>
      </c>
      <c r="I190" s="31">
        <f t="shared" si="20"/>
        <v>90</v>
      </c>
      <c r="J190" s="25">
        <f t="shared" si="21"/>
        <v>210.00000000000003</v>
      </c>
      <c r="K190" s="27">
        <f t="shared" si="22"/>
        <v>300</v>
      </c>
    </row>
    <row r="191" spans="1:11" ht="13.5" customHeight="1">
      <c r="A191" s="125">
        <v>4</v>
      </c>
      <c r="B191" s="22" t="s">
        <v>170</v>
      </c>
      <c r="C191" s="23" t="s">
        <v>101</v>
      </c>
      <c r="D191" s="24">
        <v>6</v>
      </c>
      <c r="E191" s="25">
        <v>250</v>
      </c>
      <c r="F191" s="159">
        <f t="shared" si="23"/>
        <v>1500</v>
      </c>
      <c r="G191" s="26" t="s">
        <v>59</v>
      </c>
      <c r="H191" s="141">
        <v>0</v>
      </c>
      <c r="I191" s="31">
        <f>F191*0.03</f>
        <v>45</v>
      </c>
      <c r="J191" s="25">
        <f>F191*0.07</f>
        <v>105.00000000000001</v>
      </c>
      <c r="K191" s="27">
        <f>I191+J191</f>
        <v>150</v>
      </c>
    </row>
    <row r="192" spans="1:11" ht="27.75" customHeight="1">
      <c r="A192" s="125">
        <v>5</v>
      </c>
      <c r="B192" s="135" t="s">
        <v>171</v>
      </c>
      <c r="C192" s="127" t="s">
        <v>24</v>
      </c>
      <c r="D192" s="170">
        <v>5.9880239520958085</v>
      </c>
      <c r="E192" s="171">
        <v>334</v>
      </c>
      <c r="F192" s="159">
        <f t="shared" si="23"/>
        <v>2000</v>
      </c>
      <c r="G192" s="138" t="s">
        <v>59</v>
      </c>
      <c r="H192" s="139">
        <v>0</v>
      </c>
      <c r="I192" s="31">
        <f t="shared" si="20"/>
        <v>60</v>
      </c>
      <c r="J192" s="25">
        <f t="shared" si="21"/>
        <v>140</v>
      </c>
      <c r="K192" s="27">
        <f t="shared" si="22"/>
        <v>200</v>
      </c>
    </row>
    <row r="193" spans="1:11" ht="27.75" customHeight="1">
      <c r="A193" s="125">
        <v>6</v>
      </c>
      <c r="B193" s="126" t="s">
        <v>172</v>
      </c>
      <c r="C193" s="23" t="s">
        <v>158</v>
      </c>
      <c r="D193" s="128">
        <v>4.5</v>
      </c>
      <c r="E193" s="159">
        <v>135</v>
      </c>
      <c r="F193" s="159">
        <f t="shared" si="23"/>
        <v>607.5</v>
      </c>
      <c r="G193" s="130" t="s">
        <v>59</v>
      </c>
      <c r="H193" s="131">
        <v>0</v>
      </c>
      <c r="I193" s="31">
        <f t="shared" si="20"/>
        <v>18.224999999999998</v>
      </c>
      <c r="J193" s="25">
        <f t="shared" si="21"/>
        <v>42.525000000000006</v>
      </c>
      <c r="K193" s="27">
        <f t="shared" si="22"/>
        <v>60.75</v>
      </c>
    </row>
    <row r="194" spans="1:11" ht="13.5" customHeight="1">
      <c r="A194" s="125">
        <v>7</v>
      </c>
      <c r="B194" s="126" t="s">
        <v>173</v>
      </c>
      <c r="C194" s="23" t="s">
        <v>58</v>
      </c>
      <c r="D194" s="128">
        <v>6</v>
      </c>
      <c r="E194" s="159">
        <v>100</v>
      </c>
      <c r="F194" s="159">
        <f t="shared" si="23"/>
        <v>600</v>
      </c>
      <c r="G194" s="130" t="s">
        <v>59</v>
      </c>
      <c r="H194" s="131">
        <v>0</v>
      </c>
      <c r="I194" s="31">
        <f t="shared" si="20"/>
        <v>18</v>
      </c>
      <c r="J194" s="25">
        <f t="shared" si="21"/>
        <v>42.00000000000001</v>
      </c>
      <c r="K194" s="27">
        <f t="shared" si="22"/>
        <v>60.00000000000001</v>
      </c>
    </row>
    <row r="195" spans="1:11" ht="13.5" customHeight="1">
      <c r="A195" s="125">
        <v>8</v>
      </c>
      <c r="B195" s="172" t="s">
        <v>174</v>
      </c>
      <c r="C195" s="127" t="s">
        <v>175</v>
      </c>
      <c r="D195" s="173">
        <v>5</v>
      </c>
      <c r="E195" s="174">
        <v>1000</v>
      </c>
      <c r="F195" s="159">
        <f t="shared" si="23"/>
        <v>5000</v>
      </c>
      <c r="G195" s="175" t="s">
        <v>59</v>
      </c>
      <c r="H195" s="176">
        <v>0</v>
      </c>
      <c r="I195" s="31">
        <f t="shared" si="20"/>
        <v>150</v>
      </c>
      <c r="J195" s="25">
        <f t="shared" si="21"/>
        <v>350.00000000000006</v>
      </c>
      <c r="K195" s="27">
        <f t="shared" si="22"/>
        <v>500.00000000000006</v>
      </c>
    </row>
    <row r="196" spans="1:11" ht="13.5" customHeight="1">
      <c r="A196" s="125">
        <v>9</v>
      </c>
      <c r="B196" s="126" t="s">
        <v>176</v>
      </c>
      <c r="C196" s="127" t="s">
        <v>175</v>
      </c>
      <c r="D196" s="177">
        <v>3.5</v>
      </c>
      <c r="E196" s="159">
        <v>143</v>
      </c>
      <c r="F196" s="159">
        <f t="shared" si="23"/>
        <v>500.5</v>
      </c>
      <c r="G196" s="130" t="s">
        <v>59</v>
      </c>
      <c r="H196" s="131">
        <v>0</v>
      </c>
      <c r="I196" s="31">
        <f t="shared" si="20"/>
        <v>15.014999999999999</v>
      </c>
      <c r="J196" s="25">
        <f t="shared" si="21"/>
        <v>35.035000000000004</v>
      </c>
      <c r="K196" s="27">
        <f t="shared" si="22"/>
        <v>50.050000000000004</v>
      </c>
    </row>
    <row r="197" spans="1:11" ht="13.5" customHeight="1">
      <c r="A197" s="125"/>
      <c r="B197" s="178" t="s">
        <v>177</v>
      </c>
      <c r="C197" s="179"/>
      <c r="D197" s="180">
        <v>3</v>
      </c>
      <c r="E197" s="181">
        <v>150</v>
      </c>
      <c r="F197" s="181">
        <f t="shared" si="23"/>
        <v>450</v>
      </c>
      <c r="G197" s="130" t="s">
        <v>59</v>
      </c>
      <c r="H197" s="182"/>
      <c r="I197" s="163">
        <f t="shared" si="20"/>
        <v>13.5</v>
      </c>
      <c r="J197" s="161">
        <f t="shared" si="21"/>
        <v>31.500000000000004</v>
      </c>
      <c r="K197" s="162">
        <f t="shared" si="22"/>
        <v>45</v>
      </c>
    </row>
    <row r="198" spans="1:11" ht="27.75" customHeight="1" thickBot="1">
      <c r="A198" s="125">
        <v>10</v>
      </c>
      <c r="B198" s="100" t="s">
        <v>178</v>
      </c>
      <c r="C198" s="101" t="s">
        <v>175</v>
      </c>
      <c r="D198" s="102">
        <v>4</v>
      </c>
      <c r="E198" s="103">
        <v>225</v>
      </c>
      <c r="F198" s="103">
        <f t="shared" si="23"/>
        <v>900</v>
      </c>
      <c r="G198" s="105" t="s">
        <v>59</v>
      </c>
      <c r="H198" s="106">
        <v>0</v>
      </c>
      <c r="I198" s="157">
        <f t="shared" si="20"/>
        <v>27</v>
      </c>
      <c r="J198" s="36">
        <f t="shared" si="21"/>
        <v>63.00000000000001</v>
      </c>
      <c r="K198" s="38">
        <f t="shared" si="22"/>
        <v>90</v>
      </c>
    </row>
    <row r="199" spans="1:11" ht="13.5" customHeight="1" thickBot="1">
      <c r="A199" s="7"/>
      <c r="B199" s="43" t="s">
        <v>50</v>
      </c>
      <c r="C199" s="183"/>
      <c r="D199" s="184"/>
      <c r="E199" s="185">
        <f>SUM(E188:E198)</f>
        <v>3437</v>
      </c>
      <c r="F199" s="186">
        <f>SUM(F188:F198)</f>
        <v>16658</v>
      </c>
      <c r="G199" s="272">
        <f>SUM(H188:H198)</f>
        <v>9</v>
      </c>
      <c r="H199" s="272"/>
      <c r="I199" s="185">
        <f>SUM(I188:I198)</f>
        <v>499.74</v>
      </c>
      <c r="J199" s="187">
        <f>SUM(J188:J198)</f>
        <v>1166.0600000000002</v>
      </c>
      <c r="K199" s="188">
        <f>SUM(K188:K198)</f>
        <v>1665.8</v>
      </c>
    </row>
    <row r="200" spans="1:11" ht="13.5" customHeight="1">
      <c r="A200" s="7"/>
      <c r="B200" s="184"/>
      <c r="C200" s="183"/>
      <c r="D200" s="184"/>
      <c r="E200" s="189"/>
      <c r="F200" s="189"/>
      <c r="G200" s="189"/>
      <c r="H200" s="189"/>
      <c r="I200" s="189"/>
      <c r="J200" s="190"/>
      <c r="K200" s="7"/>
    </row>
    <row r="201" spans="1:11" ht="13.5" customHeight="1" thickBot="1">
      <c r="A201" s="273" t="s">
        <v>179</v>
      </c>
      <c r="B201" s="273"/>
      <c r="C201" s="273"/>
      <c r="D201" s="273"/>
      <c r="E201" s="273"/>
      <c r="F201" s="273"/>
      <c r="G201" s="273"/>
      <c r="H201" s="273"/>
      <c r="I201" s="273"/>
      <c r="J201" s="273"/>
      <c r="K201" s="273"/>
    </row>
    <row r="202" spans="1:11" ht="13.5" customHeight="1" thickBot="1">
      <c r="A202" s="262" t="s">
        <v>187</v>
      </c>
      <c r="B202" s="253" t="s">
        <v>2</v>
      </c>
      <c r="C202" s="252"/>
      <c r="D202" s="252"/>
      <c r="E202" s="252"/>
      <c r="F202" s="252"/>
      <c r="G202" s="252"/>
      <c r="H202" s="252"/>
      <c r="I202" s="252" t="s">
        <v>52</v>
      </c>
      <c r="J202" s="252"/>
      <c r="K202" s="252"/>
    </row>
    <row r="203" spans="1:11" ht="48.75" customHeight="1" thickBot="1">
      <c r="A203" s="264"/>
      <c r="B203" s="274"/>
      <c r="C203" s="275"/>
      <c r="D203" s="276"/>
      <c r="E203" s="237" t="s">
        <v>180</v>
      </c>
      <c r="F203" s="237" t="s">
        <v>8</v>
      </c>
      <c r="G203" s="206" t="s">
        <v>9</v>
      </c>
      <c r="H203" s="10" t="s">
        <v>10</v>
      </c>
      <c r="I203" s="207" t="s">
        <v>11</v>
      </c>
      <c r="J203" s="206" t="s">
        <v>12</v>
      </c>
      <c r="K203" s="208" t="s">
        <v>13</v>
      </c>
    </row>
    <row r="204" spans="1:11" ht="13.5" customHeight="1">
      <c r="A204" s="191">
        <v>1</v>
      </c>
      <c r="B204" s="265" t="s">
        <v>181</v>
      </c>
      <c r="C204" s="266"/>
      <c r="D204" s="267"/>
      <c r="E204" s="238">
        <f>(E32+E43+E51+E73)/1000</f>
        <v>25.574</v>
      </c>
      <c r="F204" s="239">
        <f>(F32+F43+F51+F73)</f>
        <v>131196.8</v>
      </c>
      <c r="G204" s="16" t="s">
        <v>16</v>
      </c>
      <c r="H204" s="226">
        <f>G32+G43+G51+G73</f>
        <v>5964</v>
      </c>
      <c r="I204" s="149">
        <f>F204*0.03</f>
        <v>3935.9039999999995</v>
      </c>
      <c r="J204" s="15">
        <f>F204*0.07</f>
        <v>9183.776</v>
      </c>
      <c r="K204" s="17">
        <f>I204+J204</f>
        <v>13119.68</v>
      </c>
    </row>
    <row r="205" spans="1:11" ht="13.5" customHeight="1">
      <c r="A205" s="192">
        <v>2</v>
      </c>
      <c r="B205" s="268" t="s">
        <v>182</v>
      </c>
      <c r="C205" s="269"/>
      <c r="D205" s="269"/>
      <c r="E205" s="193">
        <f>E170/1000</f>
        <v>41.476</v>
      </c>
      <c r="F205" s="233">
        <f>F170</f>
        <v>185316.0153846154</v>
      </c>
      <c r="G205" s="236" t="s">
        <v>59</v>
      </c>
      <c r="H205" s="240">
        <f>G170</f>
        <v>4180</v>
      </c>
      <c r="I205" s="31">
        <f>F205*0.03</f>
        <v>5559.480461538462</v>
      </c>
      <c r="J205" s="25">
        <f>F205*0.07</f>
        <v>12972.121076923078</v>
      </c>
      <c r="K205" s="27">
        <f>I205+J205</f>
        <v>18531.60153846154</v>
      </c>
    </row>
    <row r="206" spans="1:11" ht="13.5" customHeight="1" thickBot="1">
      <c r="A206" s="195">
        <v>3</v>
      </c>
      <c r="B206" s="270" t="s">
        <v>183</v>
      </c>
      <c r="C206" s="271"/>
      <c r="D206" s="271"/>
      <c r="E206" s="241">
        <f>E199/1000</f>
        <v>3.437</v>
      </c>
      <c r="F206" s="242">
        <f>F199</f>
        <v>16658</v>
      </c>
      <c r="G206" s="243" t="s">
        <v>59</v>
      </c>
      <c r="H206" s="244">
        <f>G199</f>
        <v>9</v>
      </c>
      <c r="I206" s="157">
        <f>F206*0.03</f>
        <v>499.74</v>
      </c>
      <c r="J206" s="36">
        <f>F206*0.07</f>
        <v>1166.0600000000002</v>
      </c>
      <c r="K206" s="38">
        <f>I206+J206</f>
        <v>1665.8000000000002</v>
      </c>
    </row>
    <row r="207" spans="1:11" ht="13.5" customHeight="1" thickBot="1">
      <c r="A207" s="7"/>
      <c r="B207" s="197" t="s">
        <v>50</v>
      </c>
      <c r="C207" s="198"/>
      <c r="D207" s="198"/>
      <c r="E207" s="199">
        <f>SUM(E204:E206)</f>
        <v>70.487</v>
      </c>
      <c r="F207" s="200">
        <f aca="true" t="shared" si="24" ref="F207:K207">SUM(F204:F206)</f>
        <v>333170.8153846154</v>
      </c>
      <c r="G207" s="234" t="s">
        <v>184</v>
      </c>
      <c r="H207" s="235">
        <f t="shared" si="24"/>
        <v>10153</v>
      </c>
      <c r="I207" s="201">
        <f t="shared" si="24"/>
        <v>9995.124461538462</v>
      </c>
      <c r="J207" s="202">
        <f t="shared" si="24"/>
        <v>23321.95707692308</v>
      </c>
      <c r="K207" s="203">
        <f t="shared" si="24"/>
        <v>33317.08153846154</v>
      </c>
    </row>
    <row r="208" spans="1:11" ht="13.5" customHeight="1">
      <c r="A208" s="42"/>
      <c r="B208" s="164"/>
      <c r="C208" s="147"/>
      <c r="D208" s="147"/>
      <c r="E208" s="165"/>
      <c r="F208" s="165"/>
      <c r="G208" s="166"/>
      <c r="H208" s="166"/>
      <c r="I208" s="167"/>
      <c r="J208" s="167"/>
      <c r="K208" s="167"/>
    </row>
    <row r="209" spans="1:11" ht="13.5" customHeight="1">
      <c r="A209" s="42"/>
      <c r="B209" s="164"/>
      <c r="C209" s="147"/>
      <c r="D209" s="147"/>
      <c r="E209" s="165"/>
      <c r="F209" s="165"/>
      <c r="G209" s="166"/>
      <c r="H209" s="166"/>
      <c r="I209" s="167"/>
      <c r="J209" s="167"/>
      <c r="K209" s="167"/>
    </row>
    <row r="210" spans="1:11" ht="13.5" customHeight="1">
      <c r="A210" s="42"/>
      <c r="B210" s="164"/>
      <c r="C210" s="147"/>
      <c r="D210" s="147"/>
      <c r="E210" s="165"/>
      <c r="F210" s="165"/>
      <c r="G210" s="166"/>
      <c r="H210" s="166"/>
      <c r="I210" s="167"/>
      <c r="J210" s="167"/>
      <c r="K210" s="7"/>
    </row>
    <row r="211" spans="1:12" ht="13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</row>
    <row r="212" spans="1:12" ht="13.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</row>
    <row r="213" spans="1:12" ht="18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</row>
    <row r="214" spans="1:12" ht="13.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</row>
    <row r="215" spans="2:12" ht="13.5" customHeight="1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</row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6.5" customHeight="1"/>
    <row r="232" ht="16.5" customHeight="1"/>
    <row r="233" ht="16.5" customHeight="1"/>
    <row r="234" ht="16.5" customHeight="1">
      <c r="A234" s="204"/>
    </row>
    <row r="235" spans="1:11" ht="16.5" customHeight="1">
      <c r="A235" s="204"/>
      <c r="K235" s="113" t="s">
        <v>190</v>
      </c>
    </row>
    <row r="236" ht="16.5" customHeight="1">
      <c r="A236" s="204"/>
    </row>
    <row r="237" ht="16.5" customHeight="1">
      <c r="A237" s="204"/>
    </row>
    <row r="238" ht="16.5" customHeight="1">
      <c r="A238" s="204"/>
    </row>
    <row r="239" ht="16.5" customHeight="1">
      <c r="A239" s="204"/>
    </row>
    <row r="240" spans="1:11" ht="16.5" customHeight="1">
      <c r="A240" s="204"/>
      <c r="K240" s="205"/>
    </row>
    <row r="241" ht="16.5" customHeight="1"/>
    <row r="242" ht="16.5" customHeight="1"/>
    <row r="243" ht="16.5" customHeight="1"/>
    <row r="244" ht="16.5" customHeight="1"/>
    <row r="245" ht="16.5" customHeight="1"/>
    <row r="246" ht="16.5" customHeight="1"/>
    <row r="247" ht="16.5" customHeight="1"/>
    <row r="248" ht="16.5" customHeight="1"/>
    <row r="249" ht="16.5" customHeight="1"/>
    <row r="250" ht="16.5" customHeight="1"/>
    <row r="251" ht="15.75" customHeight="1"/>
    <row r="252" ht="15.75" customHeight="1"/>
    <row r="253" ht="15.75" customHeight="1"/>
    <row r="254" ht="15.75" customHeight="1"/>
    <row r="255" ht="16.5" customHeight="1"/>
    <row r="256" ht="15.75" customHeight="1"/>
    <row r="258" ht="16.5" customHeight="1"/>
    <row r="259" ht="15.75" customHeight="1"/>
    <row r="260" ht="16.5" customHeight="1"/>
    <row r="261" ht="16.5" customHeight="1"/>
    <row r="262" ht="16.5" customHeight="1"/>
    <row r="263" ht="16.5" customHeight="1"/>
    <row r="264" ht="16.5" customHeight="1"/>
    <row r="265" ht="16.5" customHeight="1"/>
    <row r="266" ht="16.5" customHeight="1"/>
    <row r="267" ht="16.5" customHeight="1"/>
    <row r="268" ht="16.5" customHeight="1"/>
    <row r="269" ht="16.5" customHeight="1"/>
    <row r="270" ht="16.5" customHeight="1"/>
    <row r="271" ht="16.5" customHeight="1"/>
    <row r="272" ht="16.5" customHeight="1"/>
    <row r="273" ht="16.5" customHeight="1"/>
    <row r="274" ht="16.5" customHeight="1"/>
    <row r="275" ht="16.5" customHeight="1"/>
    <row r="276" ht="16.5" customHeight="1"/>
    <row r="277" ht="16.5" customHeight="1"/>
    <row r="278" ht="16.5" customHeight="1"/>
    <row r="279" ht="16.5" customHeight="1">
      <c r="K279" s="205"/>
    </row>
    <row r="280" ht="15.75" customHeight="1"/>
    <row r="281" ht="16.5" customHeight="1"/>
    <row r="282" ht="16.5" customHeight="1"/>
    <row r="283" ht="16.5" customHeight="1"/>
    <row r="284" ht="16.5" customHeight="1"/>
    <row r="285" ht="16.5" customHeight="1"/>
    <row r="286" ht="16.5" customHeight="1"/>
    <row r="287" ht="16.5" customHeight="1"/>
    <row r="288" ht="16.5" customHeight="1"/>
    <row r="289" ht="16.5" customHeight="1"/>
    <row r="290" ht="16.5" customHeight="1"/>
    <row r="291" ht="16.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6.5" customHeight="1"/>
    <row r="302" ht="15.75" customHeight="1"/>
    <row r="303" ht="61.5" customHeight="1"/>
    <row r="304" ht="15.75" customHeight="1"/>
    <row r="305" ht="15.75" customHeight="1"/>
    <row r="306" ht="15.75" customHeight="1"/>
    <row r="307" ht="15.75" customHeight="1"/>
    <row r="308" ht="31.5" customHeight="1"/>
    <row r="309" ht="31.5" customHeight="1"/>
    <row r="310" ht="15.75" customHeight="1"/>
    <row r="311" ht="31.5" customHeight="1"/>
    <row r="312" ht="31.5" customHeight="1"/>
    <row r="313" ht="15.75" customHeight="1"/>
    <row r="314" ht="15.75" customHeight="1"/>
    <row r="315" ht="15.75" customHeight="1"/>
    <row r="316" ht="32.25" customHeight="1"/>
    <row r="317" ht="15.75" customHeight="1"/>
    <row r="318" ht="15.75" customHeight="1"/>
    <row r="319" ht="13.5" customHeight="1"/>
    <row r="320" ht="15.75" customHeight="1"/>
    <row r="321" ht="74.25" customHeight="1"/>
    <row r="322" ht="15.75" customHeight="1"/>
    <row r="323" ht="15.75" customHeight="1"/>
    <row r="324" ht="16.5" customHeight="1"/>
    <row r="325" ht="16.5" customHeight="1"/>
    <row r="331" ht="15.75" customHeight="1"/>
    <row r="342" ht="15.75" customHeight="1"/>
  </sheetData>
  <sheetProtection/>
  <mergeCells count="44">
    <mergeCell ref="B204:D204"/>
    <mergeCell ref="B205:D205"/>
    <mergeCell ref="B206:D206"/>
    <mergeCell ref="G199:H199"/>
    <mergeCell ref="A201:K201"/>
    <mergeCell ref="A202:A203"/>
    <mergeCell ref="B202:H202"/>
    <mergeCell ref="I202:K202"/>
    <mergeCell ref="B203:D203"/>
    <mergeCell ref="A77:A78"/>
    <mergeCell ref="B77:H77"/>
    <mergeCell ref="I77:K77"/>
    <mergeCell ref="G170:H170"/>
    <mergeCell ref="A125:A126"/>
    <mergeCell ref="B125:H125"/>
    <mergeCell ref="I125:K125"/>
    <mergeCell ref="A185:K185"/>
    <mergeCell ref="A186:A187"/>
    <mergeCell ref="B186:H186"/>
    <mergeCell ref="I186:K186"/>
    <mergeCell ref="A61:A62"/>
    <mergeCell ref="B61:H61"/>
    <mergeCell ref="I61:K61"/>
    <mergeCell ref="G73:H73"/>
    <mergeCell ref="B35:H35"/>
    <mergeCell ref="I35:K35"/>
    <mergeCell ref="A75:K75"/>
    <mergeCell ref="A76:K76"/>
    <mergeCell ref="A45:K45"/>
    <mergeCell ref="A46:A47"/>
    <mergeCell ref="B46:H46"/>
    <mergeCell ref="I46:K46"/>
    <mergeCell ref="G51:H51"/>
    <mergeCell ref="A60:K60"/>
    <mergeCell ref="G43:H43"/>
    <mergeCell ref="G1:K1"/>
    <mergeCell ref="C2:I3"/>
    <mergeCell ref="A5:K5"/>
    <mergeCell ref="A6:A7"/>
    <mergeCell ref="B6:H6"/>
    <mergeCell ref="I6:K6"/>
    <mergeCell ref="G32:H32"/>
    <mergeCell ref="A34:K34"/>
    <mergeCell ref="A35:A36"/>
  </mergeCells>
  <printOptions/>
  <pageMargins left="0.3937007874015748" right="0.3937007874015748" top="0.3937007874015748" bottom="0.3937007874015748" header="0" footer="0"/>
  <pageSetup fitToHeight="4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</dc:creator>
  <cp:keywords/>
  <dc:description/>
  <cp:lastModifiedBy>grzegorz</cp:lastModifiedBy>
  <cp:lastPrinted>2013-10-01T08:52:12Z</cp:lastPrinted>
  <dcterms:created xsi:type="dcterms:W3CDTF">2013-09-16T07:25:06Z</dcterms:created>
  <dcterms:modified xsi:type="dcterms:W3CDTF">2015-09-11T06:23:34Z</dcterms:modified>
  <cp:category/>
  <cp:version/>
  <cp:contentType/>
  <cp:contentStatus/>
</cp:coreProperties>
</file>